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Users\Инженер\Desktop\"/>
    </mc:Choice>
  </mc:AlternateContent>
  <bookViews>
    <workbookView xWindow="2100" yWindow="360" windowWidth="13665" windowHeight="789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r:id="rId7"/>
    <sheet name="Форма 4.10.2 | Т-ТЭ | &gt;=25МВт" sheetId="624"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&gt;=25МВт'!$M$18:$AY$28</definedName>
    <definedName name="checkCell_List06_1_double_date">'Форма 4.10.2 | Т-ТЭ | &gt;=25МВт'!$AZ$18:$AZ$28</definedName>
    <definedName name="checkCell_List06_1_unique_t">'Форма 4.10.2 | Т-ТЭ | &gt;=25МВт'!$M$18:$M$28</definedName>
    <definedName name="checkCell_List06_1_unique_t1">'Форма 4.10.2 | Т-ТЭ | &gt;=25МВт'!$BA$18:$BA$28</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&gt;=25МВт'!$F$7:$I$13</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4.10.1'!$D$14:$L$40</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et_union_hor!$O$31:$AX$36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et_union_hor!$AX$31:$AX$45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&gt;=25МВт'!$O$18:$O$28</definedName>
    <definedName name="List06_1_MC2">'Форма 4.10.2 | Т-ТЭ | &gt;=25МВт'!$AX$18:$AX$28</definedName>
    <definedName name="List06_1_note">'Форма 4.10.2 | Т-ТЭ | &gt;=25МВт'!$AY$18:$AY$28</definedName>
    <definedName name="List06_1_Period">'Форма 4.10.2 | Т-ТЭ | &gt;=25МВт'!$O$18:$U$28</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4.10.1'!$H$22:$I$40</definedName>
    <definedName name="List14_1_DPR">'Форма 4.10.1'!$K$20</definedName>
    <definedName name="List14_1_flagIPR">'Форма 4.10.1'!$J$15</definedName>
    <definedName name="List14_1_GroundMaterials_1">'Форма 4.10.1'!$K$15:$K$40</definedName>
    <definedName name="List14_1_hypIPR">'Форма 4.10.1'!$K$15</definedName>
    <definedName name="List14_1_method">'Форма 4.10.1'!$J$17:$J$18</definedName>
    <definedName name="List14_1_note">'Форма 4.10.1'!$L$14:$L$40</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&gt;=25МВт'!$K$18:$K$28</definedName>
    <definedName name="pDel_List06_1_2">'Форма 4.10.2 | Т-ТЭ | &gt;=25МВт'!$J$18:$J$28</definedName>
    <definedName name="pDel_List06_1_3">'Форма 4.10.2 | Т-ТЭ | &gt;=25МВт'!$I$18:$I$28</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4.10.1'!$C$22:$C$27</definedName>
    <definedName name="pDel_List14_1_2_2">'Форма 4.10.1'!$G$22:$G$27</definedName>
    <definedName name="pDel_List14_1_3">'Форма 4.10.1'!$C$29:$C$34</definedName>
    <definedName name="pDel_List14_1_3_2">'Форма 4.10.1'!$G$29:$G$34</definedName>
    <definedName name="pDel_List14_1_4">'Форма 4.10.1'!$C$36:$C$37</definedName>
    <definedName name="pDel_List14_1_4_2">'Форма 4.10.1'!$G$36:$G$37</definedName>
    <definedName name="pDel_List14_1_5">'Форма 4.10.1'!$C$39:$C$40</definedName>
    <definedName name="pDel_List14_1_5_2">'Форма 4.10.1'!$G$39:$G$40</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&gt;=25МВт'!$AX$14:$AX$28</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REESTR_ORG!$A$2:$J$137</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66" i="612" l="1"/>
  <c r="A167" i="612"/>
  <c r="A168" i="612"/>
  <c r="A163" i="612"/>
  <c r="A164" i="612"/>
  <c r="A165" i="612"/>
  <c r="A160" i="612"/>
  <c r="A161" i="612"/>
  <c r="A162" i="612"/>
  <c r="A157" i="612"/>
  <c r="A158" i="612"/>
  <c r="A159" i="612"/>
  <c r="A154" i="612"/>
  <c r="A155" i="612"/>
  <c r="A156" i="612"/>
  <c r="A151" i="612"/>
  <c r="A152" i="612"/>
  <c r="A153" i="612"/>
  <c r="A148" i="612"/>
  <c r="A149" i="612"/>
  <c r="A150" i="612"/>
  <c r="A145" i="612"/>
  <c r="A146" i="612"/>
  <c r="A147" i="612"/>
  <c r="A144"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M8" i="624"/>
  <c r="O8" i="624"/>
  <c r="M9" i="624"/>
  <c r="O9" i="624"/>
  <c r="N17" i="624"/>
  <c r="O17" i="624" s="1"/>
  <c r="P17" i="624" s="1"/>
  <c r="Q17" i="624" s="1"/>
  <c r="R17" i="624" s="1"/>
  <c r="S17" i="624" s="1"/>
  <c r="U17" i="624" s="1"/>
  <c r="V17" i="624" s="1"/>
  <c r="W17" i="624" s="1"/>
  <c r="X17" i="624" s="1"/>
  <c r="Y17" i="624" s="1"/>
  <c r="Z17" i="624" s="1"/>
  <c r="AB17" i="624" s="1"/>
  <c r="AC17" i="624" s="1"/>
  <c r="AD17" i="624" s="1"/>
  <c r="AE17" i="624" s="1"/>
  <c r="AF17" i="624" s="1"/>
  <c r="AG17" i="624" s="1"/>
  <c r="AI17" i="624" s="1"/>
  <c r="AJ17" i="624" s="1"/>
  <c r="AK17" i="624" s="1"/>
  <c r="AL17" i="624" s="1"/>
  <c r="AM17" i="624" s="1"/>
  <c r="AN17" i="624" s="1"/>
  <c r="AP17" i="624" s="1"/>
  <c r="AQ17" i="624" s="1"/>
  <c r="AR17" i="624" s="1"/>
  <c r="AS17" i="624" s="1"/>
  <c r="AT17" i="624" s="1"/>
  <c r="AU17" i="624" s="1"/>
  <c r="AW17" i="624" s="1"/>
  <c r="AX17" i="624" s="1"/>
  <c r="AY17" i="624" s="1"/>
  <c r="BB18" i="624"/>
  <c r="BB19" i="624"/>
  <c r="BB20" i="624"/>
  <c r="BB21" i="624"/>
  <c r="BB22" i="624"/>
  <c r="BB23" i="624"/>
  <c r="Q25" i="624"/>
  <c r="X25" i="624"/>
  <c r="AE25" i="624"/>
  <c r="AL25" i="624"/>
  <c r="AS25" i="624"/>
  <c r="BB24" i="624"/>
  <c r="BB25" i="624"/>
  <c r="BB26" i="624"/>
  <c r="BB27" i="624"/>
  <c r="BB28" i="624"/>
  <c r="AS38" i="471"/>
  <c r="AL38" i="471"/>
  <c r="AE38" i="471"/>
  <c r="X38" i="471"/>
  <c r="H12" i="649"/>
  <c r="H11" i="649"/>
  <c r="H9" i="649"/>
  <c r="H8" i="649"/>
  <c r="H7" i="649"/>
  <c r="H12" i="645"/>
  <c r="H9" i="645"/>
  <c r="H8" i="645"/>
  <c r="F39" i="647"/>
  <c r="E39" i="647"/>
  <c r="F36" i="647"/>
  <c r="E36" i="647"/>
  <c r="F29" i="647"/>
  <c r="E29" i="647"/>
  <c r="F22" i="647"/>
  <c r="E22" i="647"/>
  <c r="F17" i="647"/>
  <c r="E17" i="647"/>
  <c r="H12" i="634"/>
  <c r="H9" i="634"/>
  <c r="H8" i="634"/>
  <c r="L18" i="624"/>
  <c r="L19" i="624"/>
  <c r="L20" i="624"/>
  <c r="L21" i="624"/>
  <c r="L22" i="624"/>
  <c r="L23" i="624"/>
  <c r="L24" i="624"/>
  <c r="AZ24" i="624"/>
  <c r="F13" i="649"/>
  <c r="F10" i="649"/>
  <c r="F12" i="649"/>
  <c r="F9" i="649"/>
  <c r="F11" i="649"/>
  <c r="F8" i="649"/>
  <c r="R14" i="601" l="1"/>
  <c r="R13" i="601"/>
  <c r="R12" i="601"/>
  <c r="P12" i="601"/>
  <c r="M13" i="601"/>
  <c r="B2" i="525"/>
  <c r="M14" i="601"/>
  <c r="M12" i="601"/>
  <c r="B3" i="525"/>
  <c r="H13" i="649" l="1"/>
  <c r="H13" i="645"/>
  <c r="H13" i="634"/>
  <c r="F8" i="647" l="1"/>
  <c r="E8" i="647"/>
  <c r="F7" i="647"/>
  <c r="E7" i="647"/>
  <c r="H11" i="645"/>
  <c r="H7" i="645"/>
  <c r="F8" i="645"/>
  <c r="F9" i="645"/>
  <c r="F12" i="645"/>
  <c r="F13" i="645"/>
  <c r="F10" i="645"/>
  <c r="F11"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42"/>
  <c r="M9" i="642"/>
  <c r="O8" i="642"/>
  <c r="M8" i="642"/>
  <c r="O9" i="625"/>
  <c r="M9" i="625"/>
  <c r="O8" i="625"/>
  <c r="M8" i="625"/>
  <c r="E2" i="437"/>
  <c r="E3" i="437"/>
  <c r="O17" i="627" l="1"/>
  <c r="P17" i="627" s="1"/>
  <c r="Q17" i="627" s="1"/>
  <c r="R17" i="627" s="1"/>
  <c r="S17" i="627" s="1"/>
  <c r="U17" i="627" s="1"/>
  <c r="V17" i="627" s="1"/>
  <c r="W17" i="627" s="1"/>
  <c r="Z24" i="627"/>
  <c r="Q25" i="627"/>
  <c r="L20" i="627"/>
  <c r="X24" i="627"/>
  <c r="L21" i="627"/>
  <c r="L24" i="627"/>
  <c r="L23" i="627"/>
  <c r="L19" i="627"/>
  <c r="Y23" i="627"/>
  <c r="L18" i="627"/>
  <c r="O18" i="632" l="1"/>
  <c r="P18" i="632" s="1"/>
  <c r="Q18" i="632" s="1"/>
  <c r="R18" i="632" s="1"/>
  <c r="S18" i="632" s="1"/>
  <c r="T18" i="632" s="1"/>
  <c r="V18" i="632" s="1"/>
  <c r="R24" i="632"/>
  <c r="L23" i="632"/>
  <c r="L21" i="632"/>
  <c r="Y23" i="632"/>
  <c r="L20" i="632"/>
  <c r="L19" i="632"/>
  <c r="L22"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F11" i="643"/>
  <c r="L241" i="471"/>
  <c r="L19" i="642"/>
  <c r="L240" i="471"/>
  <c r="F12" i="643"/>
  <c r="F8" i="643"/>
  <c r="L23" i="642"/>
  <c r="F10" i="643"/>
  <c r="L21" i="642"/>
  <c r="L20" i="642"/>
  <c r="X24" i="642"/>
  <c r="F9" i="643"/>
  <c r="L239" i="471"/>
  <c r="X244" i="471"/>
  <c r="L22" i="642"/>
  <c r="L24" i="642"/>
  <c r="L238" i="471"/>
  <c r="L244" i="471"/>
  <c r="L242" i="471"/>
  <c r="L243" i="471"/>
  <c r="L18" i="642"/>
  <c r="F13"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4" i="640"/>
  <c r="F8" i="641"/>
  <c r="F10" i="641"/>
  <c r="L25" i="640"/>
  <c r="L220" i="471"/>
  <c r="L225" i="471"/>
  <c r="L226" i="471"/>
  <c r="L223" i="471"/>
  <c r="L21" i="640"/>
  <c r="F13" i="641"/>
  <c r="X26" i="640"/>
  <c r="L22" i="640"/>
  <c r="F12" i="641"/>
  <c r="F11" i="641"/>
  <c r="L224" i="471"/>
  <c r="F9" i="641"/>
  <c r="L222" i="471"/>
  <c r="L23" i="640"/>
  <c r="L20" i="640"/>
  <c r="L26" i="640"/>
  <c r="X226" i="471"/>
  <c r="L221"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BB44" i="471"/>
  <c r="BB43" i="471"/>
  <c r="BB42" i="471"/>
  <c r="BB41" i="471"/>
  <c r="BB40" i="471"/>
  <c r="BB39" i="471"/>
  <c r="BB38" i="471"/>
  <c r="Q38" i="471"/>
  <c r="BB37" i="471"/>
  <c r="BB36" i="471"/>
  <c r="BB35" i="471"/>
  <c r="BB34" i="471"/>
  <c r="BB33" i="471"/>
  <c r="BB32" i="471"/>
  <c r="BB31" i="471"/>
  <c r="H11" i="639"/>
  <c r="H7" i="639"/>
  <c r="H11" i="638"/>
  <c r="H7" i="638"/>
  <c r="H11" i="637"/>
  <c r="H7" i="637"/>
  <c r="H11" i="636"/>
  <c r="H7" i="636"/>
  <c r="H11" i="635"/>
  <c r="H7" i="635"/>
  <c r="H11" i="634"/>
  <c r="H7" i="634"/>
  <c r="O17" i="630"/>
  <c r="P17" i="630" s="1"/>
  <c r="Q17" i="630" s="1"/>
  <c r="R17" i="630" s="1"/>
  <c r="S17" i="630" s="1"/>
  <c r="U17" i="630" s="1"/>
  <c r="V17" i="630" s="1"/>
  <c r="L195" i="471"/>
  <c r="X91" i="471"/>
  <c r="F9" i="634"/>
  <c r="L88" i="471"/>
  <c r="AC109" i="471"/>
  <c r="L166" i="471"/>
  <c r="Y130" i="471"/>
  <c r="X73" i="471"/>
  <c r="L33" i="471"/>
  <c r="AZ37" i="471"/>
  <c r="F9" i="635"/>
  <c r="F9" i="637"/>
  <c r="L53" i="471"/>
  <c r="F11" i="635"/>
  <c r="L37" i="471"/>
  <c r="F13" i="637"/>
  <c r="F11" i="634"/>
  <c r="L130" i="471"/>
  <c r="L144" i="471"/>
  <c r="L179" i="471"/>
  <c r="L148" i="471"/>
  <c r="L50" i="471"/>
  <c r="L91" i="471"/>
  <c r="Y148" i="471"/>
  <c r="L110" i="471"/>
  <c r="X55" i="471"/>
  <c r="L55" i="471"/>
  <c r="F12" i="634"/>
  <c r="F13" i="636"/>
  <c r="L161" i="471"/>
  <c r="F11" i="636"/>
  <c r="F8" i="634"/>
  <c r="Y183" i="471"/>
  <c r="F9" i="636"/>
  <c r="L162" i="471"/>
  <c r="L183" i="471"/>
  <c r="F12" i="639"/>
  <c r="AH197" i="471"/>
  <c r="F11" i="638"/>
  <c r="L145" i="471"/>
  <c r="L105" i="471"/>
  <c r="L143" i="471"/>
  <c r="L128" i="471"/>
  <c r="L196" i="471"/>
  <c r="F10" i="635"/>
  <c r="L32" i="471"/>
  <c r="L126" i="471"/>
  <c r="L163" i="471"/>
  <c r="F12" i="635"/>
  <c r="L49" i="471"/>
  <c r="L52" i="471"/>
  <c r="L68" i="471"/>
  <c r="F8" i="637"/>
  <c r="F12" i="637"/>
  <c r="F10" i="638"/>
  <c r="F13" i="638"/>
  <c r="L149" i="471"/>
  <c r="F8" i="638"/>
  <c r="F8" i="635"/>
  <c r="L103" i="471"/>
  <c r="X149" i="471"/>
  <c r="L194" i="471"/>
  <c r="F10" i="634"/>
  <c r="F8" i="639"/>
  <c r="F9" i="638"/>
  <c r="F12" i="636"/>
  <c r="L165" i="471"/>
  <c r="L120" i="471"/>
  <c r="L67" i="471"/>
  <c r="X167" i="471"/>
  <c r="F12" i="638"/>
  <c r="L86" i="471"/>
  <c r="F13" i="634"/>
  <c r="L127" i="471"/>
  <c r="L36" i="471"/>
  <c r="F10" i="636"/>
  <c r="L73" i="471"/>
  <c r="L90" i="471"/>
  <c r="F8" i="636"/>
  <c r="Y166" i="471"/>
  <c r="L72" i="471"/>
  <c r="L109" i="471"/>
  <c r="L131" i="471"/>
  <c r="L69" i="471"/>
  <c r="L197" i="471"/>
  <c r="L87" i="471"/>
  <c r="L180" i="471"/>
  <c r="L35" i="471"/>
  <c r="L54" i="471"/>
  <c r="F11" i="637"/>
  <c r="L182" i="471"/>
  <c r="L181" i="471"/>
  <c r="F11" i="639"/>
  <c r="AC110" i="471"/>
  <c r="L85" i="471"/>
  <c r="L51" i="471"/>
  <c r="F13" i="635"/>
  <c r="L71" i="471"/>
  <c r="Y90" i="471"/>
  <c r="L164" i="471"/>
  <c r="F13" i="639"/>
  <c r="L70" i="471"/>
  <c r="L108" i="471"/>
  <c r="L34" i="471"/>
  <c r="L167" i="471"/>
  <c r="F10" i="639"/>
  <c r="L106" i="471"/>
  <c r="AD108" i="471"/>
  <c r="L193" i="471"/>
  <c r="AC120" i="471"/>
  <c r="L125" i="471"/>
  <c r="L146" i="471"/>
  <c r="X131" i="471"/>
  <c r="L31" i="471"/>
  <c r="L104" i="471"/>
  <c r="F10" i="637"/>
  <c r="F9" i="639"/>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X26" i="626"/>
  <c r="L21" i="626"/>
  <c r="L26" i="626"/>
  <c r="L22" i="625"/>
  <c r="L20" i="626"/>
  <c r="L21" i="625"/>
  <c r="L18" i="625"/>
  <c r="L20" i="625"/>
  <c r="X24" i="625"/>
  <c r="L25" i="626"/>
  <c r="L19" i="625"/>
  <c r="L24" i="626"/>
  <c r="L23" i="626"/>
  <c r="L24" i="625"/>
  <c r="L22"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0"/>
  <c r="L22" i="631"/>
  <c r="L20" i="633"/>
  <c r="L18" i="631"/>
  <c r="L21" i="631"/>
  <c r="AH23" i="633"/>
  <c r="L22" i="633"/>
  <c r="L19" i="631"/>
  <c r="L23" i="633"/>
  <c r="L20" i="631"/>
  <c r="Y23" i="630"/>
  <c r="L19" i="633"/>
  <c r="L19" i="630"/>
  <c r="L21" i="633"/>
  <c r="X24" i="631"/>
  <c r="L23" i="631"/>
  <c r="L18" i="630"/>
  <c r="Y23" i="631"/>
  <c r="L23" i="630"/>
  <c r="L24" i="630"/>
  <c r="L20" i="630"/>
  <c r="L21" i="630"/>
  <c r="L24"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5" i="628"/>
  <c r="AD23" i="628"/>
  <c r="L18" i="629"/>
  <c r="L19" i="629"/>
  <c r="L23" i="629"/>
  <c r="L21" i="628"/>
  <c r="L25" i="628"/>
  <c r="L23" i="628"/>
  <c r="X24" i="629"/>
  <c r="L24" i="629"/>
  <c r="L24" i="628"/>
  <c r="L21" i="629"/>
  <c r="Y23" i="629"/>
  <c r="L18" i="628"/>
  <c r="L19" i="628"/>
  <c r="L20" i="629"/>
  <c r="L20" i="628"/>
  <c r="AC24"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0" i="614"/>
  <c r="F9" i="616"/>
  <c r="F13" i="618"/>
  <c r="F8" i="614"/>
  <c r="F341" i="471"/>
  <c r="F10" i="616"/>
  <c r="F9" i="614"/>
  <c r="F13" i="616"/>
  <c r="F10" i="617"/>
  <c r="F12" i="614"/>
  <c r="F11" i="617"/>
  <c r="F13" i="614"/>
  <c r="F9" i="617"/>
  <c r="F12" i="617"/>
  <c r="F8" i="616"/>
  <c r="F11" i="614"/>
  <c r="F12" i="618"/>
  <c r="M297" i="471"/>
  <c r="F10" i="618"/>
  <c r="F338" i="471"/>
  <c r="M302" i="471"/>
  <c r="F8" i="618"/>
  <c r="F339" i="471"/>
  <c r="F342" i="471"/>
  <c r="F13" i="617"/>
  <c r="F8" i="617"/>
  <c r="F12" i="616"/>
  <c r="F337" i="471"/>
  <c r="M307" i="471"/>
  <c r="F11" i="616"/>
  <c r="F9" i="618"/>
  <c r="F11" i="618"/>
  <c r="F340" i="471"/>
</calcChain>
</file>

<file path=xl/sharedStrings.xml><?xml version="1.0" encoding="utf-8"?>
<sst xmlns="http://schemas.openxmlformats.org/spreadsheetml/2006/main" count="3577" uniqueCount="1499">
  <si>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</si>
  <si>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</si>
  <si>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</si>
  <si>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</si>
  <si>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</si>
  <si>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</si>
  <si>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</si>
  <si>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</si>
  <si>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</si>
  <si>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</si>
  <si>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</si>
  <si>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</si>
  <si>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</si>
  <si>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</si>
  <si>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</si>
  <si>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</si>
  <si>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</si>
  <si>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</si>
  <si>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</si>
  <si>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</si>
  <si>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</si>
  <si>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</si>
  <si>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</si>
  <si>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</si>
  <si>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</si>
  <si>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</si>
  <si>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</si>
  <si>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</si>
  <si>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</si>
  <si>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</si>
  <si>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</si>
  <si>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</si>
  <si>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</si>
  <si>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</si>
  <si>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</si>
  <si>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</si>
  <si>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</si>
  <si>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</si>
  <si>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</si>
  <si>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</si>
  <si>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</si>
  <si>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</si>
  <si>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</si>
  <si>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</si>
  <si>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</si>
  <si>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</si>
  <si>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</si>
  <si>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</si>
  <si>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</si>
  <si>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</si>
  <si>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</si>
  <si>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</si>
  <si>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</si>
  <si>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</si>
  <si>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</si>
  <si>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</si>
  <si>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</si>
  <si>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</si>
  <si>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</si>
  <si>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</si>
  <si>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</si>
  <si>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</si>
  <si>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</si>
  <si>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</si>
  <si>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</si>
  <si>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</si>
  <si>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</si>
  <si>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</si>
  <si>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</si>
  <si>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</si>
  <si>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</si>
  <si>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</si>
  <si>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</si>
  <si>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</si>
  <si>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</si>
  <si>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</si>
  <si>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</si>
  <si>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</si>
  <si>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</si>
  <si>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</si>
  <si>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</si>
  <si>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</si>
  <si>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</si>
  <si>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</si>
  <si>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</si>
  <si>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</si>
  <si>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</si>
  <si>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</si>
  <si>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</si>
  <si>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</si>
  <si>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</si>
  <si>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</si>
  <si>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</si>
  <si>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</si>
  <si>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</si>
  <si>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</si>
  <si>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</si>
  <si>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</si>
  <si>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</si>
  <si>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</si>
  <si>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</si>
  <si>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</si>
  <si>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</si>
  <si>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</si>
  <si>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</si>
  <si>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</si>
  <si>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</si>
  <si>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</si>
  <si>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</si>
  <si>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</si>
  <si>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</si>
  <si>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</si>
  <si>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</si>
  <si>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</si>
  <si>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</si>
  <si>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</si>
  <si>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</si>
  <si>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</si>
  <si>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</si>
  <si>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</si>
  <si>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</si>
  <si>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</si>
  <si>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</si>
  <si>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</si>
  <si>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</si>
  <si>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</si>
  <si>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</si>
  <si>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</si>
  <si>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</si>
  <si>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</si>
  <si>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</si>
  <si>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</si>
  <si>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</si>
  <si>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</si>
  <si>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</si>
  <si>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</si>
  <si>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</si>
  <si>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</si>
  <si>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</si>
  <si>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</si>
  <si>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</si>
  <si>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</si>
  <si>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</si>
  <si>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</si>
  <si>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</si>
  <si>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</si>
  <si>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</si>
  <si>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</si>
  <si>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</si>
  <si>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</si>
  <si>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</si>
  <si>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</si>
  <si>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</si>
  <si>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</si>
  <si>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</si>
  <si>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</si>
  <si>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</si>
  <si>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</si>
  <si>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</si>
  <si>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</si>
  <si>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</si>
  <si>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</si>
  <si>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</si>
  <si>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</si>
  <si>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</si>
  <si>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</si>
  <si>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</si>
  <si>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</si>
  <si>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</si>
  <si>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</si>
  <si>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</si>
  <si>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</si>
  <si>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</si>
  <si>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</si>
  <si>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</si>
  <si>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</si>
  <si>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</si>
  <si>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</si>
  <si>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</si>
  <si>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</si>
  <si>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</si>
  <si>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</si>
  <si>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</si>
  <si>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</si>
  <si>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</si>
  <si>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</si>
  <si>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</si>
  <si>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</si>
  <si>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</si>
  <si>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</si>
  <si>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</si>
  <si>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</si>
  <si>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</si>
  <si>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</si>
  <si>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</si>
  <si>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</si>
  <si>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</si>
  <si>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</si>
  <si>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</si>
  <si>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</si>
  <si>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</si>
  <si>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</si>
  <si>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</si>
  <si>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</si>
  <si>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</si>
  <si>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</si>
  <si>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</si>
  <si>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</si>
  <si>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</si>
  <si>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</si>
  <si>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</si>
  <si>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</si>
  <si>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</si>
  <si>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</si>
  <si>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</si>
  <si>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</si>
  <si>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</si>
  <si>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</si>
  <si>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</si>
  <si>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</si>
  <si>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</si>
  <si>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</si>
  <si>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</si>
  <si>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</si>
  <si>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</si>
  <si>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</si>
  <si>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</si>
  <si>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</si>
  <si>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</si>
  <si>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</si>
  <si>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</si>
  <si>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</si>
  <si>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</si>
  <si>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</si>
  <si>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</si>
  <si>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</si>
  <si>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</si>
  <si>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</si>
  <si>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</si>
  <si>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</si>
  <si>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</si>
  <si>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</si>
  <si>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</si>
  <si>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</si>
  <si>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</si>
  <si>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</si>
  <si>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</si>
  <si>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</si>
  <si>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</si>
  <si>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</si>
  <si>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</si>
  <si>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</si>
  <si>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</si>
  <si>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</si>
  <si>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</si>
  <si>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</si>
  <si>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</si>
  <si>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</si>
  <si>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</si>
  <si>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</si>
  <si>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</si>
  <si>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</si>
  <si>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</si>
  <si>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</si>
  <si>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</si>
  <si>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</si>
  <si>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</si>
  <si>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</si>
  <si>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</si>
  <si>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</si>
  <si>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</si>
  <si>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</si>
  <si>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</si>
  <si>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</si>
  <si>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</si>
  <si>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</si>
  <si>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</si>
  <si>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</si>
  <si>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</si>
  <si>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</si>
  <si>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</si>
  <si>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</si>
  <si>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</si>
  <si>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</si>
  <si>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</si>
  <si>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</si>
  <si>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</si>
  <si>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</si>
  <si>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</si>
  <si>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</si>
  <si>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</si>
  <si>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</si>
  <si>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</si>
  <si>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</si>
  <si>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</si>
  <si>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</si>
  <si>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</si>
  <si>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</si>
  <si>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</si>
  <si>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</si>
  <si>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</si>
  <si>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</si>
  <si>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</si>
  <si>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</si>
  <si>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</si>
  <si>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</si>
  <si>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</si>
  <si>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</si>
  <si>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</si>
  <si>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</si>
  <si>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</si>
  <si>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</si>
  <si>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</si>
  <si>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</si>
  <si>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</si>
  <si>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</si>
  <si>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</si>
  <si>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</si>
  <si>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</si>
  <si>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</si>
  <si>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</si>
  <si>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</si>
  <si>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</si>
  <si>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</si>
  <si>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</si>
  <si>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</si>
  <si>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</si>
  <si>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</si>
  <si>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</si>
  <si>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</si>
  <si>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</si>
  <si>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</si>
  <si>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</si>
  <si>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</si>
  <si>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</si>
  <si>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</si>
  <si>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</si>
  <si>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</si>
  <si>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</si>
  <si>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</si>
  <si>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</si>
  <si>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</si>
  <si>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</si>
  <si>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</si>
  <si>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</si>
  <si>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</si>
  <si>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</si>
  <si>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</si>
  <si>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</si>
  <si>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</si>
  <si>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</si>
  <si>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</si>
  <si>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</si>
  <si>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</si>
  <si>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</si>
  <si>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</si>
  <si>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</si>
  <si>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</si>
  <si>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</si>
  <si>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</si>
  <si>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</si>
  <si>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</si>
  <si>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</si>
  <si>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</si>
  <si>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</si>
  <si>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</si>
  <si>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</si>
  <si>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</si>
  <si>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</si>
  <si>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</si>
  <si>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</si>
  <si>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</si>
  <si>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</si>
  <si>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</si>
  <si>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</si>
  <si>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</si>
  <si>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</si>
  <si>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</si>
  <si>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</si>
  <si>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</si>
  <si>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</si>
  <si>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</si>
  <si>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</si>
  <si>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</si>
  <si>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</si>
  <si>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</si>
  <si>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</si>
  <si>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</si>
  <si>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</si>
  <si>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</si>
  <si>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</si>
  <si>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</si>
  <si>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</si>
  <si>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</si>
  <si>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</si>
  <si>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</si>
  <si>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</si>
  <si>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</si>
  <si>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</si>
  <si>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</si>
  <si>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</si>
  <si>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</si>
  <si>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</si>
  <si>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</si>
  <si>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</si>
  <si>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</si>
  <si>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</si>
  <si>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</si>
  <si>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</si>
  <si>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</si>
  <si>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</si>
  <si>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</si>
  <si>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</si>
  <si>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</si>
  <si>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</si>
  <si>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</si>
  <si>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</si>
  <si>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</si>
  <si>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</si>
  <si>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</si>
  <si>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</si>
  <si>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</si>
  <si>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</si>
  <si>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</si>
  <si>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</si>
  <si>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</si>
  <si>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</si>
  <si>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</si>
  <si>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</si>
  <si>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</si>
  <si>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</si>
  <si>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</si>
  <si>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</si>
  <si>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</si>
  <si>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</si>
  <si>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</si>
  <si>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</si>
  <si>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</si>
  <si>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</si>
  <si>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</si>
  <si>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</si>
  <si>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</si>
  <si>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</si>
  <si>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</si>
  <si>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</si>
  <si>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</si>
  <si>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</si>
  <si>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</si>
  <si>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</si>
  <si>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</si>
  <si>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</si>
  <si>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</si>
  <si>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</si>
  <si>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</si>
  <si>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</si>
  <si>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</si>
  <si>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</si>
  <si>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</si>
  <si>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</si>
  <si>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</si>
  <si>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</si>
  <si>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</si>
  <si>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</si>
  <si>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</si>
  <si>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</si>
  <si>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</si>
  <si>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</si>
  <si>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</si>
  <si>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</si>
  <si>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</si>
  <si>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</si>
  <si>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</si>
  <si>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</si>
  <si>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</si>
  <si>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</si>
  <si>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</si>
  <si>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</si>
  <si>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</si>
  <si>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</si>
  <si>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</si>
  <si>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</si>
  <si>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</si>
  <si>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</si>
  <si>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</si>
  <si>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</si>
  <si>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</si>
  <si>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</si>
  <si>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</si>
  <si>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</si>
  <si>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</si>
  <si>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</si>
  <si>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</si>
  <si>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</si>
  <si>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</si>
  <si>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</si>
  <si>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</si>
  <si>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</si>
  <si>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</si>
  <si>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</si>
  <si>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</si>
  <si>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</si>
  <si>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</si>
  <si>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</si>
  <si>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</si>
  <si>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</si>
  <si>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</si>
  <si>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</si>
  <si>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</si>
  <si>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</si>
  <si>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</si>
  <si>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</si>
  <si>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</si>
  <si>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</si>
  <si>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</si>
  <si>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</si>
  <si>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</si>
  <si>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</si>
  <si>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</si>
  <si>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</si>
  <si>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</si>
  <si>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</si>
  <si>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</si>
  <si>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</si>
  <si>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</si>
  <si>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</si>
  <si>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</si>
  <si>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</si>
  <si>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</si>
  <si>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</si>
  <si>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</si>
  <si>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</si>
  <si>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</si>
  <si>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</si>
  <si>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</si>
  <si>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</si>
  <si>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</si>
  <si>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</si>
  <si>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</si>
  <si>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</si>
  <si>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</si>
  <si>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</si>
  <si>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</si>
  <si>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</si>
  <si>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</si>
  <si>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</si>
  <si>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</si>
  <si>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</si>
  <si>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</si>
  <si>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</si>
  <si>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</si>
  <si>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</si>
  <si>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</si>
  <si>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</si>
  <si>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</si>
  <si>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</si>
  <si>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</si>
  <si>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</si>
  <si>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</si>
  <si>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</si>
  <si>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</si>
  <si>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</si>
  <si>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</si>
  <si>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</si>
  <si>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</si>
  <si>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</si>
  <si>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</si>
  <si>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</si>
  <si>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</si>
  <si>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</si>
  <si>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</si>
  <si>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</si>
  <si>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</si>
  <si>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</si>
  <si>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</si>
  <si>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</si>
  <si>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</si>
  <si>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</si>
  <si>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</si>
  <si>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</si>
  <si>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</si>
  <si>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</si>
  <si>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</si>
  <si>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</si>
  <si>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</si>
  <si>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</si>
  <si>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</si>
  <si>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</si>
  <si>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</si>
  <si>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</si>
  <si>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</si>
  <si>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</si>
  <si>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</si>
  <si>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</si>
  <si>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</si>
  <si>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</si>
  <si>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</si>
  <si>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</si>
  <si>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</si>
  <si>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</si>
  <si>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</si>
  <si>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</si>
  <si>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</si>
  <si>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</si>
  <si>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</si>
  <si>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</si>
  <si>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</si>
  <si>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</si>
  <si>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</si>
  <si>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</si>
  <si>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</si>
  <si>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</si>
  <si>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</si>
  <si>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</si>
  <si>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</si>
  <si>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</si>
  <si>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</si>
  <si>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</si>
  <si>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</si>
  <si>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</si>
  <si>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</si>
  <si>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</si>
  <si>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</si>
  <si>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</si>
  <si>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</si>
  <si>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</si>
  <si>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</si>
  <si>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</si>
  <si>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</si>
  <si>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</si>
  <si>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</si>
  <si>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</si>
  <si>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</si>
  <si>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</si>
  <si>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</si>
  <si>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</si>
  <si>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</si>
  <si>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</si>
  <si>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</si>
  <si>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</si>
  <si>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</si>
  <si>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</si>
  <si>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</si>
  <si>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</si>
  <si>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</si>
  <si>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</si>
  <si>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</si>
  <si>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</si>
  <si>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</si>
  <si>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</si>
  <si>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</si>
  <si>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</si>
  <si>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</si>
  <si>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</si>
  <si>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</si>
  <si>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</si>
  <si>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</si>
  <si>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</si>
  <si>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</si>
  <si>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</si>
  <si>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</si>
  <si>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</si>
  <si>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</si>
  <si>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</si>
  <si>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</si>
  <si>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</si>
  <si>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</si>
  <si>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</si>
  <si>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</si>
  <si>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</si>
  <si>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</si>
  <si>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</si>
  <si>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</si>
  <si>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</si>
  <si>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</si>
  <si>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</si>
  <si>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</si>
  <si>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</si>
  <si>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</si>
  <si>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</si>
  <si>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</si>
  <si>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</si>
  <si>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</si>
  <si>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</si>
  <si>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</si>
  <si>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</si>
  <si>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</si>
  <si>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</si>
  <si>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</si>
  <si>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</si>
  <si>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</si>
  <si>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</si>
  <si>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</si>
  <si>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</si>
  <si>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</si>
  <si>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</si>
  <si>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</si>
  <si>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</si>
  <si>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</si>
  <si>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</si>
  <si>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</si>
  <si>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</si>
  <si>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</si>
  <si>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</si>
  <si>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</si>
  <si>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</si>
  <si>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</si>
  <si>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</si>
  <si>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</si>
  <si>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</si>
  <si>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</si>
  <si>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</si>
  <si>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</si>
  <si>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</si>
  <si>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</si>
  <si>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</si>
  <si>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</si>
  <si>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</si>
  <si>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</si>
  <si>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</si>
  <si>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</si>
  <si>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</si>
  <si>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</si>
  <si>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</si>
  <si>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</si>
  <si>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</si>
  <si>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</si>
  <si>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</si>
  <si>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</si>
  <si>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</si>
  <si>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</si>
  <si>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</si>
  <si>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</si>
  <si>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</si>
  <si>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</si>
  <si>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</si>
  <si>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</si>
  <si>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</si>
  <si>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</si>
  <si>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</si>
  <si>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</si>
  <si>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</si>
  <si>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</si>
  <si>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</si>
  <si>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</si>
  <si>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</si>
  <si>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</si>
  <si>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</si>
  <si>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</si>
  <si>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</si>
  <si>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</si>
  <si>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</si>
  <si>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</si>
  <si>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</si>
  <si>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</si>
  <si>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</si>
  <si>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</si>
  <si>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</si>
  <si>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</si>
  <si>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</si>
  <si>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</si>
  <si>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</si>
  <si>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</si>
  <si>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11.05.2023</t>
  </si>
  <si>
    <t>Большесельский муниципальный район</t>
  </si>
  <si>
    <t>78603000</t>
  </si>
  <si>
    <t>Благовещенское сельское поселение</t>
  </si>
  <si>
    <t>78603411</t>
  </si>
  <si>
    <t>Большесельское сельское поселение</t>
  </si>
  <si>
    <t>78603422</t>
  </si>
  <si>
    <t>Вареговское сельское поселение</t>
  </si>
  <si>
    <t>78603427</t>
  </si>
  <si>
    <t>Борисоглебский муниципальный район</t>
  </si>
  <si>
    <t>78606000</t>
  </si>
  <si>
    <t>Андреевское сельское поселение</t>
  </si>
  <si>
    <t>78606422</t>
  </si>
  <si>
    <t>Борисоглебское сельское поселение</t>
  </si>
  <si>
    <t>78606407</t>
  </si>
  <si>
    <t>Вощажниковское сельское поселение</t>
  </si>
  <si>
    <t>78606410</t>
  </si>
  <si>
    <t>Высоковское сельское поселение</t>
  </si>
  <si>
    <t>78606415</t>
  </si>
  <si>
    <t>Инальцинское сельское поселение</t>
  </si>
  <si>
    <t>78606405</t>
  </si>
  <si>
    <t>Брейтовский муниципальный район</t>
  </si>
  <si>
    <t>78609000</t>
  </si>
  <si>
    <t>Брейтовское сельское поселение</t>
  </si>
  <si>
    <t>78609411</t>
  </si>
  <si>
    <t>Гореловское сельское поселение</t>
  </si>
  <si>
    <t>78609422</t>
  </si>
  <si>
    <t>Прозоровское сельское поселение</t>
  </si>
  <si>
    <t>78609433</t>
  </si>
  <si>
    <t>Гаврилов-Ямский муниципальный район</t>
  </si>
  <si>
    <t>78612000</t>
  </si>
  <si>
    <t>Великосельское сельское поселение</t>
  </si>
  <si>
    <t>78612405</t>
  </si>
  <si>
    <t>Городское поселение г. Гаврилов-Ям</t>
  </si>
  <si>
    <t>78612101</t>
  </si>
  <si>
    <t>Заячье-Холмское сельское поселение</t>
  </si>
  <si>
    <t>78612477</t>
  </si>
  <si>
    <t>Митинское сельское поселение</t>
  </si>
  <si>
    <t>78612450</t>
  </si>
  <si>
    <t>Шопшинское сельское поселение</t>
  </si>
  <si>
    <t>78612490</t>
  </si>
  <si>
    <t>Даниловский муниципальный район</t>
  </si>
  <si>
    <t>78615000</t>
  </si>
  <si>
    <t>Городское поселение г. Данилов</t>
  </si>
  <si>
    <t>78615101</t>
  </si>
  <si>
    <t>Даниловское сельское поселение</t>
  </si>
  <si>
    <t>78615435</t>
  </si>
  <si>
    <t>Дмитриевское сельское поселение</t>
  </si>
  <si>
    <t>78615420</t>
  </si>
  <si>
    <t>Середское сельское поселение</t>
  </si>
  <si>
    <t>78615470</t>
  </si>
  <si>
    <t>Любимский муниципальный район</t>
  </si>
  <si>
    <t>78618000</t>
  </si>
  <si>
    <t>Воскресенское сельское поселение</t>
  </si>
  <si>
    <t>78618405</t>
  </si>
  <si>
    <t>Городское поселение г. Любим</t>
  </si>
  <si>
    <t>78618101</t>
  </si>
  <si>
    <t>Ермаковское сельское поселение</t>
  </si>
  <si>
    <t>78618410</t>
  </si>
  <si>
    <t>Осецкое сельское поселение</t>
  </si>
  <si>
    <t>78618433</t>
  </si>
  <si>
    <t>Мышкинский муниципальный район</t>
  </si>
  <si>
    <t>78621000</t>
  </si>
  <si>
    <t>Городское поселение г. Мышкин</t>
  </si>
  <si>
    <t>78621101</t>
  </si>
  <si>
    <t>Охотинское сельское поселение</t>
  </si>
  <si>
    <t>78621430</t>
  </si>
  <si>
    <t>Приволжское сельское поселение</t>
  </si>
  <si>
    <t>78621415</t>
  </si>
  <si>
    <t>Некоузский муниципальный район</t>
  </si>
  <si>
    <t>78623000</t>
  </si>
  <si>
    <t>Веретейское сельское поселение</t>
  </si>
  <si>
    <t>78623404</t>
  </si>
  <si>
    <t>Волжское сельское поселение</t>
  </si>
  <si>
    <t>78623406</t>
  </si>
  <si>
    <t>Некоузское сельское поселение</t>
  </si>
  <si>
    <t>78623415</t>
  </si>
  <si>
    <t>Октябрьское сельское поселение</t>
  </si>
  <si>
    <t>78623427</t>
  </si>
  <si>
    <t>Некрасовский муниципальный район</t>
  </si>
  <si>
    <t>78626000</t>
  </si>
  <si>
    <t>Бурмакино сельское поселение</t>
  </si>
  <si>
    <t>78626409</t>
  </si>
  <si>
    <t>Красный Профинтерн сельское поселение</t>
  </si>
  <si>
    <t>78626444</t>
  </si>
  <si>
    <t>Некрасовское сельское поселение</t>
  </si>
  <si>
    <t>78626457</t>
  </si>
  <si>
    <t>Первомайский муниципальный район</t>
  </si>
  <si>
    <t>78629000</t>
  </si>
  <si>
    <t>Городское поселение п.Пречистое</t>
  </si>
  <si>
    <t>78629151</t>
  </si>
  <si>
    <t>Кукобойское сельское поселение</t>
  </si>
  <si>
    <t>78629435</t>
  </si>
  <si>
    <t>Пречистенское сельское поселение</t>
  </si>
  <si>
    <t>78629450</t>
  </si>
  <si>
    <t>Пригородное сельское поселение</t>
  </si>
  <si>
    <t>Пошехонский муниципальный район</t>
  </si>
  <si>
    <t>78634000</t>
  </si>
  <si>
    <t>Белосельское сельское поселение</t>
  </si>
  <si>
    <t>78634404</t>
  </si>
  <si>
    <t>Городское поселение Пошехонье</t>
  </si>
  <si>
    <t>78634101</t>
  </si>
  <si>
    <t>78634428</t>
  </si>
  <si>
    <t>Кременевское сельское поселение</t>
  </si>
  <si>
    <t>78634460</t>
  </si>
  <si>
    <t>78634436</t>
  </si>
  <si>
    <t>Ростовский муниципальный район</t>
  </si>
  <si>
    <t>78637000</t>
  </si>
  <si>
    <t>Городское поселение г.Ростов</t>
  </si>
  <si>
    <t>78637101</t>
  </si>
  <si>
    <t>Ишня сельское поселение</t>
  </si>
  <si>
    <t>78637412</t>
  </si>
  <si>
    <t>Петровское сельское поселение</t>
  </si>
  <si>
    <t>78637441</t>
  </si>
  <si>
    <t>Поречье-Рыбное сельское поселение</t>
  </si>
  <si>
    <t>78637442</t>
  </si>
  <si>
    <t>Семибратово сельское поселение</t>
  </si>
  <si>
    <t>78637447</t>
  </si>
  <si>
    <t>Рыбинский муниципальный район</t>
  </si>
  <si>
    <t>78640000</t>
  </si>
  <si>
    <t>Арефинское сельское поселение</t>
  </si>
  <si>
    <t>78640410</t>
  </si>
  <si>
    <t>78640415</t>
  </si>
  <si>
    <t>Глебовское сельское поселение</t>
  </si>
  <si>
    <t>78640443</t>
  </si>
  <si>
    <t>Городское поселение Песочное</t>
  </si>
  <si>
    <t>78640455</t>
  </si>
  <si>
    <t>Каменниковское сельское поселение</t>
  </si>
  <si>
    <t>78640425</t>
  </si>
  <si>
    <t>Назаровское сельское поселение</t>
  </si>
  <si>
    <t>78640430</t>
  </si>
  <si>
    <t>Огарковское сельское поселение</t>
  </si>
  <si>
    <t>78640440</t>
  </si>
  <si>
    <t>78640420</t>
  </si>
  <si>
    <t>Покровское сельское поселение</t>
  </si>
  <si>
    <t>78640435</t>
  </si>
  <si>
    <t>Судоверфское сельское поселение</t>
  </si>
  <si>
    <t>78640452</t>
  </si>
  <si>
    <t>Тихменевское сельское поселение</t>
  </si>
  <si>
    <t>78640447</t>
  </si>
  <si>
    <t>Тутаевский муниципальный район</t>
  </si>
  <si>
    <t>78643000</t>
  </si>
  <si>
    <t>Артемьевское сельское поселение</t>
  </si>
  <si>
    <t>78643405</t>
  </si>
  <si>
    <t>Городское поселение г.Тутаев</t>
  </si>
  <si>
    <t>78643101</t>
  </si>
  <si>
    <t>Константиновское сельское поселение</t>
  </si>
  <si>
    <t>78643420</t>
  </si>
  <si>
    <t>Левобережное сельское поселение</t>
  </si>
  <si>
    <t>78643460</t>
  </si>
  <si>
    <t>Чебаковское сельское поселение</t>
  </si>
  <si>
    <t>78643450</t>
  </si>
  <si>
    <t>Угличский муниципальный район</t>
  </si>
  <si>
    <t>78646000</t>
  </si>
  <si>
    <t>Головинское сельское поселение</t>
  </si>
  <si>
    <t>78646440</t>
  </si>
  <si>
    <t>Городское поселение г.Углич</t>
  </si>
  <si>
    <t>78646101</t>
  </si>
  <si>
    <t>Ильинское сельское поселение</t>
  </si>
  <si>
    <t>78646420</t>
  </si>
  <si>
    <t>Отрадновское сельское поселение</t>
  </si>
  <si>
    <t>78646475</t>
  </si>
  <si>
    <t>Слободское сельское поселение</t>
  </si>
  <si>
    <t>78646410</t>
  </si>
  <si>
    <t>Улейминское сельское поселение</t>
  </si>
  <si>
    <t>78646480</t>
  </si>
  <si>
    <t>Ярославский муниципальный район</t>
  </si>
  <si>
    <t>78650000</t>
  </si>
  <si>
    <t>Городское поселение п. Лесная Поляна</t>
  </si>
  <si>
    <t>78650155</t>
  </si>
  <si>
    <t>Заволжское сельское поселение</t>
  </si>
  <si>
    <t>78650410</t>
  </si>
  <si>
    <t>Ивняковское сельское поселение</t>
  </si>
  <si>
    <t>78650455</t>
  </si>
  <si>
    <t>Карабихское сельское поселение</t>
  </si>
  <si>
    <t>78650430</t>
  </si>
  <si>
    <t>Кузнечихинское сельское поселение</t>
  </si>
  <si>
    <t>78650435</t>
  </si>
  <si>
    <t>Курбское сельское поселение</t>
  </si>
  <si>
    <t>78650440</t>
  </si>
  <si>
    <t>78650470</t>
  </si>
  <si>
    <t>Туношенское сельское поселение</t>
  </si>
  <si>
    <t>78650495</t>
  </si>
  <si>
    <t>город Переславль-Залесский</t>
  </si>
  <si>
    <t>78705000</t>
  </si>
  <si>
    <t>город Рыбинск</t>
  </si>
  <si>
    <t>78715000</t>
  </si>
  <si>
    <t>город Ярославль</t>
  </si>
  <si>
    <t>78701000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</si>
  <si>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</si>
  <si>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</si>
  <si>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</si>
  <si>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</si>
  <si>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</si>
  <si>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</si>
  <si>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</si>
  <si>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</si>
  <si>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</si>
  <si>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</si>
  <si>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</si>
  <si>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</si>
  <si>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</si>
  <si>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</si>
  <si>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</si>
  <si>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01.01.2024</t>
  </si>
  <si>
    <t>31.12.2028</t>
  </si>
  <si>
    <t>REGION_ID</t>
  </si>
  <si>
    <t>REGION_NAME</t>
  </si>
  <si>
    <t>RST_ORG_ID</t>
  </si>
  <si>
    <t>ORG_NAME</t>
  </si>
  <si>
    <t>INN_NAME</t>
  </si>
  <si>
    <t>KPP_NAME</t>
  </si>
  <si>
    <t>ORG_START_DATE</t>
  </si>
  <si>
    <t>ORG_END_DATE</t>
  </si>
  <si>
    <t>2603</t>
  </si>
  <si>
    <t>26483206</t>
  </si>
  <si>
    <t>"Ярославский электровозоремонтный завод" им. Б.П. Бещева - филиал ОАО "Желдорреммаш"</t>
  </si>
  <si>
    <t>7715729877</t>
  </si>
  <si>
    <t>760443001</t>
  </si>
  <si>
    <t>26483393</t>
  </si>
  <si>
    <t>АО "Воентелеком"</t>
  </si>
  <si>
    <t>7718766718</t>
  </si>
  <si>
    <t>761043001</t>
  </si>
  <si>
    <t>18-06-2012 00:00:00</t>
  </si>
  <si>
    <t>26560525</t>
  </si>
  <si>
    <t>АО "ГУ ЖКХ"</t>
  </si>
  <si>
    <t>5116000922</t>
  </si>
  <si>
    <t>511601001</t>
  </si>
  <si>
    <t>13-05-2009 00:00:00</t>
  </si>
  <si>
    <t>26483350</t>
  </si>
  <si>
    <t>АО "Гаврилов-Ямский машиностроительный завод "Агат"</t>
  </si>
  <si>
    <t>7616002417</t>
  </si>
  <si>
    <t>761601001</t>
  </si>
  <si>
    <t>26483474</t>
  </si>
  <si>
    <t>АО "Даниловское ЖКХ"</t>
  </si>
  <si>
    <t>7617008098</t>
  </si>
  <si>
    <t>761701001</t>
  </si>
  <si>
    <t>26483427</t>
  </si>
  <si>
    <t>АО "Консервный завод "Поречский"</t>
  </si>
  <si>
    <t>7609015486</t>
  </si>
  <si>
    <t>760901001</t>
  </si>
  <si>
    <t>28822308</t>
  </si>
  <si>
    <t>АО "Малая комплексная энергетика"</t>
  </si>
  <si>
    <t>7612043797</t>
  </si>
  <si>
    <t>760601001</t>
  </si>
  <si>
    <t>26483153</t>
  </si>
  <si>
    <t>АО "Новый мир"</t>
  </si>
  <si>
    <t>7608001240</t>
  </si>
  <si>
    <t>760801001</t>
  </si>
  <si>
    <t>26483200</t>
  </si>
  <si>
    <t>АО "Норский керамический завод"</t>
  </si>
  <si>
    <t>7602013169</t>
  </si>
  <si>
    <t>760201001</t>
  </si>
  <si>
    <t>26514573</t>
  </si>
  <si>
    <t>АО "Первомайское коммунальное хозяйство"</t>
  </si>
  <si>
    <t>7623004895</t>
  </si>
  <si>
    <t>762301001</t>
  </si>
  <si>
    <t>26901857</t>
  </si>
  <si>
    <t>АО "РЭУ"</t>
  </si>
  <si>
    <t>7714783092</t>
  </si>
  <si>
    <t>332743001</t>
  </si>
  <si>
    <t>26483340</t>
  </si>
  <si>
    <t>АО "Ресурс"</t>
  </si>
  <si>
    <t>7616009483</t>
  </si>
  <si>
    <t>26483220</t>
  </si>
  <si>
    <t>АО "Русские краски"</t>
  </si>
  <si>
    <t>7605015012</t>
  </si>
  <si>
    <t>760501001</t>
  </si>
  <si>
    <t>05-08-2002 00:00:00</t>
  </si>
  <si>
    <t>26483401</t>
  </si>
  <si>
    <t>АО "Рыбинский завод приборостроения"</t>
  </si>
  <si>
    <t>7610062970</t>
  </si>
  <si>
    <t>761001001</t>
  </si>
  <si>
    <t>26483176</t>
  </si>
  <si>
    <t>АО "Старк-Ресурс"</t>
  </si>
  <si>
    <t>7601001072</t>
  </si>
  <si>
    <t>760401001</t>
  </si>
  <si>
    <t>28134686</t>
  </si>
  <si>
    <t>АО "Тутаевская ПГУ"</t>
  </si>
  <si>
    <t>7611020204</t>
  </si>
  <si>
    <t>761101001</t>
  </si>
  <si>
    <t>26483196</t>
  </si>
  <si>
    <t>АО "Хром"</t>
  </si>
  <si>
    <t>7601001724</t>
  </si>
  <si>
    <t>28507030</t>
  </si>
  <si>
    <t>АО "Яркоммунсервис"</t>
  </si>
  <si>
    <t>7602090950</t>
  </si>
  <si>
    <t>06-04-2012 00:00:00</t>
  </si>
  <si>
    <t>26483230</t>
  </si>
  <si>
    <t>АО "Ярославльводоканал"</t>
  </si>
  <si>
    <t>7606069518</t>
  </si>
  <si>
    <t>26569087</t>
  </si>
  <si>
    <t>АО "Ярославская генерирующая компания"</t>
  </si>
  <si>
    <t>7604178769</t>
  </si>
  <si>
    <t>30919361</t>
  </si>
  <si>
    <t>АО "Ярославские ЭнергоСистемы"</t>
  </si>
  <si>
    <t>7603066822</t>
  </si>
  <si>
    <t>760301001</t>
  </si>
  <si>
    <t>27-01-2017 00:00:00</t>
  </si>
  <si>
    <t>26483194</t>
  </si>
  <si>
    <t>АО "Ярославский вагоноремонтный завод "Ремпутьмаш"</t>
  </si>
  <si>
    <t>7603030907</t>
  </si>
  <si>
    <t>26811543</t>
  </si>
  <si>
    <t>АО "Ярославский технический углерод имени В.Ю. Орлова"</t>
  </si>
  <si>
    <t>7605000714</t>
  </si>
  <si>
    <t>760450001</t>
  </si>
  <si>
    <t>26483352</t>
  </si>
  <si>
    <t>Великосельское МП ЖКХ</t>
  </si>
  <si>
    <t>7616006563</t>
  </si>
  <si>
    <t>26483369</t>
  </si>
  <si>
    <t>ГП ЯО "Северный водоканал"</t>
  </si>
  <si>
    <t>7610012391</t>
  </si>
  <si>
    <t>30808282</t>
  </si>
  <si>
    <t>ГП ЯО "Южный водоканал"</t>
  </si>
  <si>
    <t>7609036849</t>
  </si>
  <si>
    <t>26483431</t>
  </si>
  <si>
    <t>ЗАО "Атрус"</t>
  </si>
  <si>
    <t>7609002208</t>
  </si>
  <si>
    <t>16-09-1996 00:00:00</t>
  </si>
  <si>
    <t>26483190</t>
  </si>
  <si>
    <t>ЗАО "Волгаэнергоресурс"</t>
  </si>
  <si>
    <t>7602053796</t>
  </si>
  <si>
    <t>760101001</t>
  </si>
  <si>
    <t>26525046</t>
  </si>
  <si>
    <t>ЗАО "Железобетон"</t>
  </si>
  <si>
    <t>7601000262</t>
  </si>
  <si>
    <t>26483320</t>
  </si>
  <si>
    <t>ЗАО "Левашово"</t>
  </si>
  <si>
    <t>7621000461</t>
  </si>
  <si>
    <t>762101001</t>
  </si>
  <si>
    <t>26514513</t>
  </si>
  <si>
    <t>ЗАО "Пансионат отдыха "Ярославль"</t>
  </si>
  <si>
    <t>7627015577</t>
  </si>
  <si>
    <t>762701001</t>
  </si>
  <si>
    <t>26649288</t>
  </si>
  <si>
    <t>ЗАО "Санаторий имени Воровского"</t>
  </si>
  <si>
    <t>7626001860</t>
  </si>
  <si>
    <t>26649314</t>
  </si>
  <si>
    <t>ЗАО "Ярославль-Резинотехника"</t>
  </si>
  <si>
    <t>7603024491</t>
  </si>
  <si>
    <t>26483338</t>
  </si>
  <si>
    <t>Любимское МУП ЖКХ</t>
  </si>
  <si>
    <t>7618000140</t>
  </si>
  <si>
    <t>761801001</t>
  </si>
  <si>
    <t>30792750</t>
  </si>
  <si>
    <t>МКП «Теплосервис»</t>
  </si>
  <si>
    <t>7617009623</t>
  </si>
  <si>
    <t>31327447</t>
  </si>
  <si>
    <t>МП ЯМР "Теплоресурс"</t>
  </si>
  <si>
    <t>7627051712</t>
  </si>
  <si>
    <t>16-01-2019 00:00:00</t>
  </si>
  <si>
    <t>26483463</t>
  </si>
  <si>
    <t>МУП "Коммунальник"</t>
  </si>
  <si>
    <t>7613004085</t>
  </si>
  <si>
    <t>761301001</t>
  </si>
  <si>
    <t>30344297</t>
  </si>
  <si>
    <t>МУП "Коммунальное хозяйство"</t>
  </si>
  <si>
    <t>7615011610</t>
  </si>
  <si>
    <t>761501001</t>
  </si>
  <si>
    <t>28505444</t>
  </si>
  <si>
    <t>МУП "Любимский теплосервис"</t>
  </si>
  <si>
    <t>7618004018</t>
  </si>
  <si>
    <t>15-10-2013 00:00:00</t>
  </si>
  <si>
    <t>26483443</t>
  </si>
  <si>
    <t>МУП "Октябрьское жилищно-коммунальное хозяйство"</t>
  </si>
  <si>
    <t>7620004833</t>
  </si>
  <si>
    <t>762001001</t>
  </si>
  <si>
    <t>26483240</t>
  </si>
  <si>
    <t>МУП "Предприятие коммунально-бытового обслуживания"</t>
  </si>
  <si>
    <t>7612039712</t>
  </si>
  <si>
    <t>761201001</t>
  </si>
  <si>
    <t>28442711</t>
  </si>
  <si>
    <t>МУП "РКЦ ЖКУ"</t>
  </si>
  <si>
    <t>7621006030</t>
  </si>
  <si>
    <t>31224727</t>
  </si>
  <si>
    <t>МУП "Расчетный центр"</t>
  </si>
  <si>
    <t>7609018487</t>
  </si>
  <si>
    <t>05-12-2016 00:00:00</t>
  </si>
  <si>
    <t>26483622</t>
  </si>
  <si>
    <t>МУП "Спектр"</t>
  </si>
  <si>
    <t>7608011873</t>
  </si>
  <si>
    <t>27569386</t>
  </si>
  <si>
    <t>МУП "Тепловые сети"</t>
  </si>
  <si>
    <t>7612043980</t>
  </si>
  <si>
    <t>31221168</t>
  </si>
  <si>
    <t>МУП "Теплосервис"</t>
  </si>
  <si>
    <t>7608036268</t>
  </si>
  <si>
    <t>17-09-2018 00:00:00</t>
  </si>
  <si>
    <t>26785009</t>
  </si>
  <si>
    <t>МУП "Энергетик"</t>
  </si>
  <si>
    <t>7608010100</t>
  </si>
  <si>
    <t>760801002</t>
  </si>
  <si>
    <t>29646676</t>
  </si>
  <si>
    <t>МУП "Энергетический ресурс" Некрасовского муниципального района</t>
  </si>
  <si>
    <t>7621010075</t>
  </si>
  <si>
    <t>30791907</t>
  </si>
  <si>
    <t>МУП «Энергоресурс» УМР</t>
  </si>
  <si>
    <t>7612046371</t>
  </si>
  <si>
    <t>26483373</t>
  </si>
  <si>
    <t>МУП ГО г.Рыбинск "Теплоэнерго"</t>
  </si>
  <si>
    <t>7610044403</t>
  </si>
  <si>
    <t>11-06-1998 00:00:00</t>
  </si>
  <si>
    <t>30881192</t>
  </si>
  <si>
    <t>МУП ЖКХ "Акватерм-сервис"</t>
  </si>
  <si>
    <t>7614004641</t>
  </si>
  <si>
    <t>761401001</t>
  </si>
  <si>
    <t>28425128</t>
  </si>
  <si>
    <t>МУП ЖКХ "Бурмакино"</t>
  </si>
  <si>
    <t>7621009707</t>
  </si>
  <si>
    <t>26483322</t>
  </si>
  <si>
    <t>МУП ЖКХ "Заволжское"</t>
  </si>
  <si>
    <t>7621006992</t>
  </si>
  <si>
    <t>28821524</t>
  </si>
  <si>
    <t>МУП ЖКХ Первомайского муниципального района Ярославской области "Теплоснаб"</t>
  </si>
  <si>
    <t>7623005151</t>
  </si>
  <si>
    <t>26483304</t>
  </si>
  <si>
    <t>МУП РМР ЯО "Коммунальные системы"</t>
  </si>
  <si>
    <t>7610074824</t>
  </si>
  <si>
    <t>30345479</t>
  </si>
  <si>
    <t>МУП РМР ЯО "Система ЖКХ"</t>
  </si>
  <si>
    <t>7610088016</t>
  </si>
  <si>
    <t>31355330</t>
  </si>
  <si>
    <t>МУП ТМР "ТутаевТеплоЭнерго"</t>
  </si>
  <si>
    <t>7611026862</t>
  </si>
  <si>
    <t>25-10-2019 00:00:00</t>
  </si>
  <si>
    <t>28443212</t>
  </si>
  <si>
    <t>МУП ТМР "Тутаевские коммунальные системы"</t>
  </si>
  <si>
    <t>7611022836</t>
  </si>
  <si>
    <t>26483455</t>
  </si>
  <si>
    <t>ОАО "Даниловский маслосырзвод"</t>
  </si>
  <si>
    <t>7617000268</t>
  </si>
  <si>
    <t>26514525</t>
  </si>
  <si>
    <t>ОАО "ЖКХ "Заволжье"</t>
  </si>
  <si>
    <t>7627032974</t>
  </si>
  <si>
    <t>26524667</t>
  </si>
  <si>
    <t>ОАО "Инкомпроект-Инвест"</t>
  </si>
  <si>
    <t>7604149662</t>
  </si>
  <si>
    <t>26483184</t>
  </si>
  <si>
    <t>ОАО "Компания "Спектр"</t>
  </si>
  <si>
    <t>7609012894</t>
  </si>
  <si>
    <t>26483417</t>
  </si>
  <si>
    <t>ОАО "Петровский завод ЖБИ"</t>
  </si>
  <si>
    <t>7609012573</t>
  </si>
  <si>
    <t>26483375</t>
  </si>
  <si>
    <t>ОАО "Рыбинскхлеб"</t>
  </si>
  <si>
    <t>7610005796</t>
  </si>
  <si>
    <t>27548439</t>
  </si>
  <si>
    <t>ОАО "Санаторий "Красный Холм"</t>
  </si>
  <si>
    <t>7627015619</t>
  </si>
  <si>
    <t>26483162</t>
  </si>
  <si>
    <t>ОАО "Яргортеплоэнерго"</t>
  </si>
  <si>
    <t>7606047507</t>
  </si>
  <si>
    <t>26483174</t>
  </si>
  <si>
    <t>ОАО "Ярославский комбинат технических тканей "Красный Перекоп"</t>
  </si>
  <si>
    <t>7601001146</t>
  </si>
  <si>
    <t>26483198</t>
  </si>
  <si>
    <t>ООО "АДС"</t>
  </si>
  <si>
    <t>7604008710</t>
  </si>
  <si>
    <t>31357107</t>
  </si>
  <si>
    <t>ООО "Агентство территориального развития"</t>
  </si>
  <si>
    <t>7733553954</t>
  </si>
  <si>
    <t>773301001</t>
  </si>
  <si>
    <t>17-10-2005 00:00:00</t>
  </si>
  <si>
    <t>31094278</t>
  </si>
  <si>
    <t>ООО "Атлас-М"</t>
  </si>
  <si>
    <t>7731444999</t>
  </si>
  <si>
    <t>773101001</t>
  </si>
  <si>
    <t>04-04-2013 00:00:00</t>
  </si>
  <si>
    <t>31644581</t>
  </si>
  <si>
    <t>ООО "Бюро развития территорий"</t>
  </si>
  <si>
    <t>7733568245</t>
  </si>
  <si>
    <t>11-05-2006 00:00:00</t>
  </si>
  <si>
    <t>31224721</t>
  </si>
  <si>
    <t>ООО "Велмекс"</t>
  </si>
  <si>
    <t>7728231310</t>
  </si>
  <si>
    <t>503201001</t>
  </si>
  <si>
    <t>31-10-2002 00:00:00</t>
  </si>
  <si>
    <t>28932227</t>
  </si>
  <si>
    <t>ООО "Газпром теплоэнерго Ярославль"</t>
  </si>
  <si>
    <t>7603060690</t>
  </si>
  <si>
    <t>12-01-2015 00:00:00</t>
  </si>
  <si>
    <t>31639442</t>
  </si>
  <si>
    <t>ООО "Гефест"</t>
  </si>
  <si>
    <t>7604370092</t>
  </si>
  <si>
    <t>02-10-2020 00:00:00</t>
  </si>
  <si>
    <t>31661170</t>
  </si>
  <si>
    <t>ООО "Городские коммунальные сети"</t>
  </si>
  <si>
    <t>7627056284</t>
  </si>
  <si>
    <t>29-04-2022 00:00:00</t>
  </si>
  <si>
    <t>31036525</t>
  </si>
  <si>
    <t>ООО "Компания "Мастер-Сервис"</t>
  </si>
  <si>
    <t>7604137836</t>
  </si>
  <si>
    <t>21-07-2008 00:00:00</t>
  </si>
  <si>
    <t>31085027</t>
  </si>
  <si>
    <t>ООО "Котельная промплощадки"</t>
  </si>
  <si>
    <t>7609038275</t>
  </si>
  <si>
    <t>23-01-2018 00:00:00</t>
  </si>
  <si>
    <t>28981279</t>
  </si>
  <si>
    <t>ООО "ЛКМ"</t>
  </si>
  <si>
    <t>7610110198</t>
  </si>
  <si>
    <t>21-05-2015 00:00:00</t>
  </si>
  <si>
    <t>27568785</t>
  </si>
  <si>
    <t>ООО "Муниципальные коммунальные системы"</t>
  </si>
  <si>
    <t>7627036930</t>
  </si>
  <si>
    <t>26649427</t>
  </si>
  <si>
    <t>ООО "Муниципальные энергетические системы"</t>
  </si>
  <si>
    <t>7727575942</t>
  </si>
  <si>
    <t>26525313</t>
  </si>
  <si>
    <t>ООО "Мясопродукт"</t>
  </si>
  <si>
    <t>7610041709</t>
  </si>
  <si>
    <t>31230718</t>
  </si>
  <si>
    <t>ООО "ОРЦ Ярославль"</t>
  </si>
  <si>
    <t>2311234703</t>
  </si>
  <si>
    <t>231101001</t>
  </si>
  <si>
    <t>12-04-2017 00:00:00</t>
  </si>
  <si>
    <t>31313217</t>
  </si>
  <si>
    <t>ООО "Прогресс"</t>
  </si>
  <si>
    <t>7627052000</t>
  </si>
  <si>
    <t>28-03-2019 00:00:00</t>
  </si>
  <si>
    <t>30794646</t>
  </si>
  <si>
    <t>ООО "Промцентр"</t>
  </si>
  <si>
    <t>7604234854</t>
  </si>
  <si>
    <t>26525309</t>
  </si>
  <si>
    <t>ООО "Раскат-РОС"</t>
  </si>
  <si>
    <t>7610059375</t>
  </si>
  <si>
    <t>761001002</t>
  </si>
  <si>
    <t>31543125</t>
  </si>
  <si>
    <t>ООО "Росттехсервис"</t>
  </si>
  <si>
    <t>7609038170</t>
  </si>
  <si>
    <t>04-12-2017 00:00:00</t>
  </si>
  <si>
    <t>31352310</t>
  </si>
  <si>
    <t>ООО "Рыбинская генерация"</t>
  </si>
  <si>
    <t>4401158338</t>
  </si>
  <si>
    <t>14-08-2018 00:00:00</t>
  </si>
  <si>
    <t>27965323</t>
  </si>
  <si>
    <t>ООО "Рыбинсккабель"</t>
  </si>
  <si>
    <t>7610093062</t>
  </si>
  <si>
    <t>761050001</t>
  </si>
  <si>
    <t>31304319</t>
  </si>
  <si>
    <t>ООО "СЗЦ "Энергоконсультант"</t>
  </si>
  <si>
    <t>7627036016</t>
  </si>
  <si>
    <t>24-12-2010 00:00:00</t>
  </si>
  <si>
    <t>30925371</t>
  </si>
  <si>
    <t>ООО "СК РЕЗЕРВ"</t>
  </si>
  <si>
    <t>7604290834</t>
  </si>
  <si>
    <t>01-06-2017 00:00:00</t>
  </si>
  <si>
    <t>26483296</t>
  </si>
  <si>
    <t>ООО "Санаторий "Черная речка"</t>
  </si>
  <si>
    <t>7610057882</t>
  </si>
  <si>
    <t>26483336</t>
  </si>
  <si>
    <t>ООО "Санаторий Золотой колос"</t>
  </si>
  <si>
    <t>7621006054</t>
  </si>
  <si>
    <t>27555004</t>
  </si>
  <si>
    <t>ООО "Спецторг Плюс"</t>
  </si>
  <si>
    <t>7604076460</t>
  </si>
  <si>
    <t>31-05-2005 00:00:00</t>
  </si>
  <si>
    <t>30814222</t>
  </si>
  <si>
    <t>ООО "Строительная Компания Сокол"</t>
  </si>
  <si>
    <t>7604165544</t>
  </si>
  <si>
    <t>31459589</t>
  </si>
  <si>
    <t>ООО "ТЭК сервис"</t>
  </si>
  <si>
    <t>7627053540</t>
  </si>
  <si>
    <t>01-08-2020 00:00:00</t>
  </si>
  <si>
    <t>31026191</t>
  </si>
  <si>
    <t>ООО "ТеплоСервис"</t>
  </si>
  <si>
    <t>7612048474</t>
  </si>
  <si>
    <t>13-09-2017 00:00:00</t>
  </si>
  <si>
    <t>28982870</t>
  </si>
  <si>
    <t>ООО "ТеплоЭнергоСтройМонтаж"</t>
  </si>
  <si>
    <t>7606074821</t>
  </si>
  <si>
    <t>01-05-2015 00:00:00</t>
  </si>
  <si>
    <t>27569416</t>
  </si>
  <si>
    <t>ООО "Тепловая энергетическая компания - 1"</t>
  </si>
  <si>
    <t>7604188573</t>
  </si>
  <si>
    <t>26516086</t>
  </si>
  <si>
    <t>ООО "Теплогазсервис"</t>
  </si>
  <si>
    <t>4415006543</t>
  </si>
  <si>
    <t>441501001</t>
  </si>
  <si>
    <t>31542760</t>
  </si>
  <si>
    <t>ООО "Теплорезерв"</t>
  </si>
  <si>
    <t>7603075760</t>
  </si>
  <si>
    <t>21-04-2021 00:00:00</t>
  </si>
  <si>
    <t>30796099</t>
  </si>
  <si>
    <t>ООО "Теплотехник"</t>
  </si>
  <si>
    <t>7604278428</t>
  </si>
  <si>
    <t>26483204</t>
  </si>
  <si>
    <t>ООО "ТехЭкспо"</t>
  </si>
  <si>
    <t>7604122607</t>
  </si>
  <si>
    <t>26525371</t>
  </si>
  <si>
    <t>ООО "УК Левобережье"</t>
  </si>
  <si>
    <t>7611018780</t>
  </si>
  <si>
    <t>28459632</t>
  </si>
  <si>
    <t>ООО "УМПРЭО"</t>
  </si>
  <si>
    <t>7612038469</t>
  </si>
  <si>
    <t>26-11-2007 00:00:00</t>
  </si>
  <si>
    <t>31094256</t>
  </si>
  <si>
    <t>ООО "УСМЗ"</t>
  </si>
  <si>
    <t>7612048636</t>
  </si>
  <si>
    <t>05-03-2018 00:00:00</t>
  </si>
  <si>
    <t>26483244</t>
  </si>
  <si>
    <t>ООО "Угличский завод минеральной воды"</t>
  </si>
  <si>
    <t>7612003339</t>
  </si>
  <si>
    <t>28135241</t>
  </si>
  <si>
    <t>ООО "Управляющая производственно-торговая компания "Топливоподающие системы"</t>
  </si>
  <si>
    <t>7603013073</t>
  </si>
  <si>
    <t>01-01-2013 00:00:00</t>
  </si>
  <si>
    <t>30856146</t>
  </si>
  <si>
    <t>ООО "Уют Сервис"</t>
  </si>
  <si>
    <t>7604234678</t>
  </si>
  <si>
    <t>28453584</t>
  </si>
  <si>
    <t>ООО "Хуадянь-Тенинская ТЭЦ"</t>
  </si>
  <si>
    <t>7604217961</t>
  </si>
  <si>
    <t>30-01-2018 00:00:00</t>
  </si>
  <si>
    <t>31457276</t>
  </si>
  <si>
    <t>ООО "ЭКОПЕТРОВСК"</t>
  </si>
  <si>
    <t>6444009736</t>
  </si>
  <si>
    <t>644401001</t>
  </si>
  <si>
    <t>13-02-2018 00:00:00</t>
  </si>
  <si>
    <t>26483210</t>
  </si>
  <si>
    <t>ООО "Энергия-1"</t>
  </si>
  <si>
    <t>7605005021</t>
  </si>
  <si>
    <t>27971145</t>
  </si>
  <si>
    <t>ООО "Энергокомпания"</t>
  </si>
  <si>
    <t>7612044470</t>
  </si>
  <si>
    <t>26483164</t>
  </si>
  <si>
    <t>ООО "Ярославская фабрика валяной обуви"</t>
  </si>
  <si>
    <t>7603015433</t>
  </si>
  <si>
    <t>31096235</t>
  </si>
  <si>
    <t>ООО "Ярославские коммунальные сети"</t>
  </si>
  <si>
    <t>7602092114</t>
  </si>
  <si>
    <t>31314675</t>
  </si>
  <si>
    <t>17-05-2019 00:00:00</t>
  </si>
  <si>
    <t>31458273</t>
  </si>
  <si>
    <t>Общество с ограниченной ответственностью "Комплекс развития территорий"</t>
  </si>
  <si>
    <t>7733528958</t>
  </si>
  <si>
    <t>16-09-2004 00:00:00</t>
  </si>
  <si>
    <t>26483403</t>
  </si>
  <si>
    <t>ПАО "Научно-производственное объединение Фильтры индустриальные газоочистные"</t>
  </si>
  <si>
    <t>7609001719</t>
  </si>
  <si>
    <t>26483377</t>
  </si>
  <si>
    <t>ПАО "ОДК-Сатурн"</t>
  </si>
  <si>
    <t>7610052644</t>
  </si>
  <si>
    <t>26514608</t>
  </si>
  <si>
    <t>ПАО "РОМЗ"</t>
  </si>
  <si>
    <t>7609000881</t>
  </si>
  <si>
    <t>26523308</t>
  </si>
  <si>
    <t>ПАО "ТГК-2"</t>
  </si>
  <si>
    <t>7606053324</t>
  </si>
  <si>
    <t>26483170</t>
  </si>
  <si>
    <t>760631001</t>
  </si>
  <si>
    <t>31024154</t>
  </si>
  <si>
    <t>ПАО "Ярославский завод "Красный Маяк"</t>
  </si>
  <si>
    <t>7601000022</t>
  </si>
  <si>
    <t>01-11-2017 00:00:00</t>
  </si>
  <si>
    <t>26650304</t>
  </si>
  <si>
    <t>ПАО "Ярославский ордена Ленина и ордена Октябрьской революции шинный завод"</t>
  </si>
  <si>
    <t>7601001509</t>
  </si>
  <si>
    <t>760150001</t>
  </si>
  <si>
    <t>26483178</t>
  </si>
  <si>
    <t>ПАО "Ярославский радиозавод"</t>
  </si>
  <si>
    <t>7601000086</t>
  </si>
  <si>
    <t>26836275</t>
  </si>
  <si>
    <t>Северная Дирекция по тепловодоснабжению структурное подразделение Центральной дирекции по тепловодоснабжению - филиала ОАО "РЖД"</t>
  </si>
  <si>
    <t>7708503727</t>
  </si>
  <si>
    <t>760445028</t>
  </si>
  <si>
    <t>30903763</t>
  </si>
  <si>
    <t>ФГБУ "ЦЖКУ" МИНОБОРОНЫ РОССИИ</t>
  </si>
  <si>
    <t>7729314745</t>
  </si>
  <si>
    <t>770101001</t>
  </si>
  <si>
    <t>31499853</t>
  </si>
  <si>
    <t>ФГБУ ЦЖКУ МО РФ (филиал по ЗВО) ЖКС № 19</t>
  </si>
  <si>
    <t>760445004</t>
  </si>
  <si>
    <t>26483391</t>
  </si>
  <si>
    <t>ФКУ Следственный изолятор 2 УФСИН по Ярославской области</t>
  </si>
  <si>
    <t>7610028000</t>
  </si>
  <si>
    <t>28160602</t>
  </si>
  <si>
    <t>ФКУ Следственный изолятор № 1 УФСИН России по Ярославской области</t>
  </si>
  <si>
    <t>7607008444</t>
  </si>
  <si>
    <t>31253180</t>
  </si>
  <si>
    <t>Филиал "Крома" ООО "Завод Технофлекс"</t>
  </si>
  <si>
    <t>6229024796</t>
  </si>
  <si>
    <t>22-06-2018 00:00:00</t>
  </si>
  <si>
    <t>30849324</t>
  </si>
  <si>
    <t>Филиал АО "Кордиант" в городе Ярославле (ЯШЗ)</t>
  </si>
  <si>
    <t>760643002</t>
  </si>
  <si>
    <t>07-10-2016 00:00:00</t>
  </si>
  <si>
    <t>26483447</t>
  </si>
  <si>
    <t>Филиал ООО "Транснефть-Балтика"-Ярославское районное нефтепроводное управление</t>
  </si>
  <si>
    <t>4704041900</t>
  </si>
  <si>
    <t>762702001</t>
  </si>
  <si>
    <t>26649247</t>
  </si>
  <si>
    <t>Филиал в Ярославской и Костромской областях ПАО междугородной и международной электрической связи "Ростелеком"</t>
  </si>
  <si>
    <t>7707049388</t>
  </si>
  <si>
    <t>760443003</t>
  </si>
  <si>
    <t>26524662</t>
  </si>
  <si>
    <t>ЧУЗ "КБ "РЖД-Медицина" г. Ярославль</t>
  </si>
  <si>
    <t>7604068188</t>
  </si>
  <si>
    <t>28798643</t>
  </si>
  <si>
    <t>Ярославская дистанция гражданских сооружений СП Северной дирекции по эксплуатации зданий и сооружений СП СЖД филиала ОАО "РЖД"</t>
  </si>
  <si>
    <t>760445099</t>
  </si>
  <si>
    <t>26526614</t>
  </si>
  <si>
    <t>Ярославская дистанция гражданских сооружений, водоснабжения и водоотведения ЯО СЖД-филиала ОАО "РЖД"</t>
  </si>
  <si>
    <t>997650007</t>
  </si>
  <si>
    <t>WARM</t>
  </si>
  <si>
    <t>26.04.2023</t>
  </si>
  <si>
    <t>31-046/23</t>
  </si>
  <si>
    <t>152430, Ярославская область, Первомайский район, рп Пречистое, ул. Советская, д.7</t>
  </si>
  <si>
    <t>Колтунов Максим Константинович</t>
  </si>
  <si>
    <t>Савельчикова Татьяна Витальевна</t>
  </si>
  <si>
    <t>Экономист</t>
  </si>
  <si>
    <t>84854921989</t>
  </si>
  <si>
    <t>pervomay-kh@mail.ru</t>
  </si>
  <si>
    <t>О</t>
  </si>
  <si>
    <t>Первомайский муниципальный район, Пречистенское сельское поселение (78629450);</t>
  </si>
  <si>
    <t>Тариф на тепловую энергию, поставляемую потребителям</t>
  </si>
  <si>
    <t>01.07.2024</t>
  </si>
  <si>
    <t>30.06.2025</t>
  </si>
  <si>
    <t>01.07.2025</t>
  </si>
  <si>
    <t>30.06.2026</t>
  </si>
  <si>
    <t>01.07.2026</t>
  </si>
  <si>
    <t>30.06.2027</t>
  </si>
  <si>
    <t>01.07.2027</t>
  </si>
  <si>
    <t>30.06.2028</t>
  </si>
  <si>
    <t>01.07.2028</t>
  </si>
  <si>
    <t>https://portal.eias.ru/Portal/DownloadPage.aspx?type=12&amp;guid=76433a4f-9e15-4a12-8cbf-ce3c84e932d7</t>
  </si>
  <si>
    <t>www.zakupki.gov.ru.</t>
  </si>
  <si>
    <t>ЗаконРФ№223</t>
  </si>
  <si>
    <t>отсутствует</t>
  </si>
  <si>
    <t>31.12.2024</t>
  </si>
  <si>
    <t>01.01.2025</t>
  </si>
  <si>
    <t>31.12.2025</t>
  </si>
  <si>
    <t>01.01.2026</t>
  </si>
  <si>
    <t>31.12.2026</t>
  </si>
  <si>
    <t>01.01.2027</t>
  </si>
  <si>
    <t>31.12.2027</t>
  </si>
  <si>
    <t>01.01.2028</t>
  </si>
  <si>
    <t>11.05.2023 20:40:55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</si>
</sst>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21">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0" borderId="5" xfId="5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0" fontId="0" fillId="0" borderId="0" xfId="0" applyNumberFormat="1">
      <alignment vertical="top"/>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9" borderId="5" xfId="54"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16" xfId="53" applyNumberFormat="1" applyFont="1" applyFill="1" applyBorder="1" applyAlignment="1" applyProtection="1">
      <alignment horizontal="left" vertical="center" wrapText="1" indent="1"/>
    </xf>
    <xf numFmtId="14" fontId="6" fillId="8" borderId="28"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16" xfId="33" applyNumberFormat="1" applyFont="1" applyFill="1" applyBorder="1" applyAlignment="1" applyProtection="1">
      <alignment horizontal="left" vertical="center" wrapText="1"/>
    </xf>
    <xf numFmtId="0" fontId="6"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0" fontId="33" fillId="0" borderId="17" xfId="54"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28" xfId="54" applyNumberFormat="1" applyFont="1" applyFill="1" applyBorder="1" applyAlignment="1" applyProtection="1">
      <alignment horizontal="center"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38</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10525" y="1075372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49</xdr:col>
      <xdr:colOff>38100</xdr:colOff>
      <xdr:row>23</xdr:row>
      <xdr:rowOff>0</xdr:rowOff>
    </xdr:from>
    <xdr:to>
      <xdr:col>49</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25850850" y="397192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11" t="s">
        <v>717</v>
      </c>
      <c r="M5" s="1311"/>
      <c r="N5" s="1311"/>
      <c r="O5" s="1311"/>
      <c r="P5" s="1311"/>
      <c r="Q5" s="1311"/>
      <c r="R5" s="1311"/>
      <c r="S5" s="1311"/>
      <c r="T5" s="1311"/>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2"/>
      <c r="M7" s="1046"/>
      <c r="O7" s="1305"/>
      <c r="P7" s="1305"/>
      <c r="Q7" s="1305"/>
      <c r="R7" s="1305"/>
      <c r="S7" s="1305"/>
      <c r="T7" s="1305"/>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6" t="str">
        <f>IF(datePr_ch="",IF(datePr="","",datePr),datePr_ch)</f>
        <v>26.04.2023</v>
      </c>
      <c r="P8" s="1306"/>
      <c r="Q8" s="1306"/>
      <c r="R8" s="1306"/>
      <c r="S8" s="1306"/>
      <c r="T8" s="1306"/>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6" t="str">
        <f>IF(numberPr_ch="",IF(numberPr="","",numberPr),numberPr_ch)</f>
        <v>31-046/23</v>
      </c>
      <c r="P9" s="1306"/>
      <c r="Q9" s="1306"/>
      <c r="R9" s="1306"/>
      <c r="S9" s="1306"/>
      <c r="T9" s="1306"/>
      <c r="U9" s="551"/>
      <c r="V9" s="551"/>
      <c r="W9" s="489"/>
      <c r="X9" s="559"/>
      <c r="Y9" s="559"/>
      <c r="Z9" s="559"/>
      <c r="AA9" s="559"/>
      <c r="AB9" s="559"/>
      <c r="AC9" s="559"/>
    </row>
    <row r="10" spans="1:29" s="746" customFormat="1" ht="5.25" hidden="1">
      <c r="A10" s="1121"/>
      <c r="B10" s="1121"/>
      <c r="C10" s="1121"/>
      <c r="D10" s="1121"/>
      <c r="E10" s="1121"/>
      <c r="F10" s="1121"/>
      <c r="G10" s="1121"/>
      <c r="H10" s="1121"/>
      <c r="L10" s="1172"/>
      <c r="M10" s="1046"/>
      <c r="O10" s="1305"/>
      <c r="P10" s="1305"/>
      <c r="Q10" s="1305"/>
      <c r="R10" s="1305"/>
      <c r="S10" s="1305"/>
      <c r="T10" s="1305"/>
      <c r="U10" s="780"/>
      <c r="V10" s="780"/>
      <c r="X10" s="1121"/>
      <c r="Y10" s="1121"/>
      <c r="Z10" s="1121"/>
      <c r="AA10" s="1121"/>
      <c r="AB10" s="1121"/>
    </row>
    <row r="11" spans="1:29" s="539" customFormat="1" ht="11.25" hidden="1">
      <c r="A11" s="559"/>
      <c r="B11" s="559"/>
      <c r="C11" s="559"/>
      <c r="D11" s="559"/>
      <c r="E11" s="559"/>
      <c r="F11" s="559"/>
      <c r="G11" s="559"/>
      <c r="H11" s="559"/>
      <c r="L11" s="1312"/>
      <c r="M11" s="1312"/>
      <c r="N11" s="536"/>
      <c r="O11" s="551"/>
      <c r="P11" s="551"/>
      <c r="Q11" s="551"/>
      <c r="R11" s="551"/>
      <c r="S11" s="551"/>
      <c r="T11" s="551"/>
      <c r="U11" s="557" t="s">
        <v>371</v>
      </c>
      <c r="X11" s="559"/>
      <c r="Y11" s="559"/>
      <c r="Z11" s="559"/>
      <c r="AA11" s="559"/>
      <c r="AB11" s="559"/>
      <c r="AC11" s="559"/>
    </row>
    <row r="12" spans="1:29">
      <c r="J12" s="499"/>
      <c r="K12" s="499"/>
      <c r="L12" s="494"/>
      <c r="M12" s="494"/>
      <c r="N12" s="472"/>
      <c r="O12" s="1301"/>
      <c r="P12" s="1301"/>
      <c r="Q12" s="1301"/>
      <c r="R12" s="1301"/>
      <c r="S12" s="1301"/>
      <c r="T12" s="1301"/>
      <c r="U12" s="1301"/>
    </row>
    <row r="13" spans="1:29">
      <c r="J13" s="499"/>
      <c r="K13" s="499"/>
      <c r="L13" s="1229" t="s">
        <v>445</v>
      </c>
      <c r="M13" s="1229"/>
      <c r="N13" s="1229"/>
      <c r="O13" s="1229"/>
      <c r="P13" s="1229"/>
      <c r="Q13" s="1229"/>
      <c r="R13" s="1229"/>
      <c r="S13" s="1229"/>
      <c r="T13" s="1229"/>
      <c r="U13" s="1229"/>
      <c r="V13" s="1229"/>
      <c r="W13" s="1229" t="s">
        <v>446</v>
      </c>
    </row>
    <row r="14" spans="1:29" ht="14.25" customHeight="1">
      <c r="J14" s="499"/>
      <c r="K14" s="499"/>
      <c r="L14" s="1310" t="s">
        <v>91</v>
      </c>
      <c r="M14" s="1310" t="s">
        <v>602</v>
      </c>
      <c r="N14" s="630"/>
      <c r="O14" s="1286" t="s">
        <v>604</v>
      </c>
      <c r="P14" s="1287"/>
      <c r="Q14" s="1287"/>
      <c r="R14" s="1287"/>
      <c r="S14" s="1287"/>
      <c r="T14" s="1288"/>
      <c r="U14" s="1289" t="s">
        <v>339</v>
      </c>
      <c r="V14" s="1307" t="s">
        <v>274</v>
      </c>
      <c r="W14" s="1229"/>
    </row>
    <row r="15" spans="1:29" ht="14.25" customHeight="1">
      <c r="J15" s="499"/>
      <c r="K15" s="499"/>
      <c r="L15" s="1310"/>
      <c r="M15" s="1310"/>
      <c r="N15" s="631"/>
      <c r="O15" s="1292" t="s">
        <v>578</v>
      </c>
      <c r="P15" s="1294" t="s">
        <v>270</v>
      </c>
      <c r="Q15" s="1295"/>
      <c r="R15" s="1296" t="s">
        <v>615</v>
      </c>
      <c r="S15" s="1297"/>
      <c r="T15" s="1298"/>
      <c r="U15" s="1290"/>
      <c r="V15" s="1308"/>
      <c r="W15" s="1229"/>
    </row>
    <row r="16" spans="1:29" ht="33.75" customHeight="1">
      <c r="J16" s="499"/>
      <c r="K16" s="499"/>
      <c r="L16" s="1310"/>
      <c r="M16" s="1310"/>
      <c r="N16" s="632"/>
      <c r="O16" s="1293"/>
      <c r="P16" s="505" t="s">
        <v>579</v>
      </c>
      <c r="Q16" s="505" t="s">
        <v>6</v>
      </c>
      <c r="R16" s="506" t="s">
        <v>273</v>
      </c>
      <c r="S16" s="1299" t="s">
        <v>272</v>
      </c>
      <c r="T16" s="1300"/>
      <c r="U16" s="1291"/>
      <c r="V16" s="1309"/>
      <c r="W16" s="1229"/>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282">
        <f ca="1">OFFSET(S17,0,-1)+1</f>
        <v>7</v>
      </c>
      <c r="T17" s="1282"/>
      <c r="U17" s="617">
        <f ca="1">OFFSET(U17,0,-2)+1</f>
        <v>8</v>
      </c>
      <c r="V17" s="618">
        <f ca="1">OFFSET(V17,0,-1)</f>
        <v>8</v>
      </c>
      <c r="W17" s="617">
        <f ca="1">OFFSET(W17,0,-1)+1</f>
        <v>9</v>
      </c>
    </row>
    <row r="18" spans="1:29" ht="22.5">
      <c r="A18" s="1313">
        <v>1</v>
      </c>
      <c r="B18" s="813"/>
      <c r="C18" s="813"/>
      <c r="D18" s="813"/>
      <c r="E18" s="814"/>
      <c r="F18" s="815"/>
      <c r="G18" s="815"/>
      <c r="H18" s="815"/>
      <c r="I18" s="816"/>
      <c r="J18" s="811"/>
      <c r="K18" s="818"/>
      <c r="L18" s="562">
        <f>mergeValue(A18)</f>
        <v>1</v>
      </c>
      <c r="M18" s="610" t="s">
        <v>19</v>
      </c>
      <c r="N18" s="615"/>
      <c r="O18" s="1314"/>
      <c r="P18" s="1314"/>
      <c r="Q18" s="1314"/>
      <c r="R18" s="1314"/>
      <c r="S18" s="1314"/>
      <c r="T18" s="1314"/>
      <c r="U18" s="1314"/>
      <c r="V18" s="1314"/>
      <c r="W18" s="1129" t="s">
        <v>718</v>
      </c>
      <c r="Y18" s="558"/>
      <c r="Z18" s="558" t="str">
        <f t="shared" ref="Z18:Z31" si="0">IF(M18="","",M18 )</f>
        <v>Наименование тарифа</v>
      </c>
      <c r="AA18" s="558"/>
      <c r="AB18" s="558"/>
      <c r="AC18" s="558"/>
    </row>
    <row r="19" spans="1:29" ht="22.5">
      <c r="A19" s="1313"/>
      <c r="B19" s="1313">
        <v>1</v>
      </c>
      <c r="C19" s="813"/>
      <c r="D19" s="813"/>
      <c r="E19" s="815"/>
      <c r="F19" s="815"/>
      <c r="G19" s="815"/>
      <c r="H19" s="815"/>
      <c r="I19" s="810"/>
      <c r="J19" s="809"/>
      <c r="K19" s="812"/>
      <c r="L19" s="562" t="str">
        <f>mergeValue(A19) &amp;"."&amp; mergeValue(B19)</f>
        <v>1.1</v>
      </c>
      <c r="M19" s="516" t="s">
        <v>15</v>
      </c>
      <c r="N19" s="615"/>
      <c r="O19" s="1314"/>
      <c r="P19" s="1314"/>
      <c r="Q19" s="1314"/>
      <c r="R19" s="1314"/>
      <c r="S19" s="1314"/>
      <c r="T19" s="1314"/>
      <c r="U19" s="1314"/>
      <c r="V19" s="1314"/>
      <c r="W19" s="1129" t="s">
        <v>459</v>
      </c>
      <c r="Y19" s="558"/>
      <c r="Z19" s="558" t="str">
        <f t="shared" si="0"/>
        <v>Территория действия тарифа</v>
      </c>
      <c r="AA19" s="558"/>
      <c r="AB19" s="558"/>
      <c r="AC19" s="558"/>
    </row>
    <row r="20" spans="1:29" ht="22.5">
      <c r="A20" s="1313"/>
      <c r="B20" s="1313"/>
      <c r="C20" s="1313">
        <v>1</v>
      </c>
      <c r="D20" s="813"/>
      <c r="E20" s="815"/>
      <c r="F20" s="815"/>
      <c r="G20" s="815"/>
      <c r="H20" s="815"/>
      <c r="I20" s="817"/>
      <c r="J20" s="809"/>
      <c r="K20" s="812"/>
      <c r="L20" s="562" t="str">
        <f>mergeValue(A20) &amp;"."&amp; mergeValue(B20)&amp;"."&amp; mergeValue(C20)</f>
        <v>1.1.1</v>
      </c>
      <c r="M20" s="517" t="s">
        <v>7</v>
      </c>
      <c r="N20" s="615"/>
      <c r="O20" s="1314"/>
      <c r="P20" s="1314"/>
      <c r="Q20" s="1314"/>
      <c r="R20" s="1314"/>
      <c r="S20" s="1314"/>
      <c r="T20" s="1314"/>
      <c r="U20" s="1314"/>
      <c r="V20" s="1314"/>
      <c r="W20" s="1129" t="s">
        <v>600</v>
      </c>
      <c r="Y20" s="558"/>
      <c r="Z20" s="558" t="str">
        <f t="shared" si="0"/>
        <v xml:space="preserve">Наименование системы теплоснабжения </v>
      </c>
      <c r="AA20" s="558"/>
      <c r="AB20" s="558"/>
      <c r="AC20" s="558"/>
    </row>
    <row r="21" spans="1:29" ht="22.5">
      <c r="A21" s="1313"/>
      <c r="B21" s="1313"/>
      <c r="C21" s="1313"/>
      <c r="D21" s="1313">
        <v>1</v>
      </c>
      <c r="E21" s="815"/>
      <c r="F21" s="815"/>
      <c r="G21" s="815"/>
      <c r="H21" s="815"/>
      <c r="I21" s="817"/>
      <c r="J21" s="809"/>
      <c r="K21" s="812"/>
      <c r="L21" s="562" t="str">
        <f>mergeValue(A21) &amp;"."&amp; mergeValue(B21)&amp;"."&amp; mergeValue(C21)&amp;"."&amp; mergeValue(D21)</f>
        <v>1.1.1.1</v>
      </c>
      <c r="M21" s="518" t="s">
        <v>21</v>
      </c>
      <c r="N21" s="615"/>
      <c r="O21" s="1314"/>
      <c r="P21" s="1314"/>
      <c r="Q21" s="1314"/>
      <c r="R21" s="1314"/>
      <c r="S21" s="1314"/>
      <c r="T21" s="1314"/>
      <c r="U21" s="1314"/>
      <c r="V21" s="1314"/>
      <c r="W21" s="1129" t="s">
        <v>601</v>
      </c>
      <c r="Y21" s="558"/>
      <c r="Z21" s="558" t="str">
        <f t="shared" si="0"/>
        <v xml:space="preserve">Источник тепловой энергии  </v>
      </c>
      <c r="AA21" s="558"/>
      <c r="AB21" s="558"/>
      <c r="AC21" s="558"/>
    </row>
    <row r="22" spans="1:29" ht="78.75">
      <c r="A22" s="1313"/>
      <c r="B22" s="1313"/>
      <c r="C22" s="1313"/>
      <c r="D22" s="1313"/>
      <c r="E22" s="1313">
        <v>1</v>
      </c>
      <c r="F22" s="815"/>
      <c r="G22" s="815"/>
      <c r="H22" s="813">
        <v>1</v>
      </c>
      <c r="I22" s="1313">
        <v>1</v>
      </c>
      <c r="J22" s="815"/>
      <c r="K22" s="820"/>
      <c r="L22" s="562" t="str">
        <f>mergeValue(A22) &amp;"."&amp; mergeValue(B22)&amp;"."&amp; mergeValue(C22)&amp;"."&amp; mergeValue(D22)&amp;"."&amp; mergeValue(E22)</f>
        <v>1.1.1.1.1</v>
      </c>
      <c r="M22" s="524" t="s">
        <v>8</v>
      </c>
      <c r="N22" s="615"/>
      <c r="O22" s="1315"/>
      <c r="P22" s="1315"/>
      <c r="Q22" s="1315"/>
      <c r="R22" s="1315"/>
      <c r="S22" s="1315"/>
      <c r="T22" s="1315"/>
      <c r="U22" s="1315"/>
      <c r="V22" s="1315"/>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13"/>
      <c r="B23" s="1313"/>
      <c r="C23" s="1313"/>
      <c r="D23" s="1313"/>
      <c r="E23" s="1313"/>
      <c r="F23" s="1313">
        <v>1</v>
      </c>
      <c r="G23" s="813"/>
      <c r="H23" s="813"/>
      <c r="I23" s="1313"/>
      <c r="J23" s="1313">
        <v>1</v>
      </c>
      <c r="K23" s="821"/>
      <c r="L23" s="562" t="str">
        <f>mergeValue(A23) &amp;"."&amp; mergeValue(B23)&amp;"."&amp; mergeValue(C23)&amp;"."&amp; mergeValue(D23)&amp;"."&amp; mergeValue(E23)&amp;"."&amp; mergeValue(F23)</f>
        <v>1.1.1.1.1.1</v>
      </c>
      <c r="M23" s="525" t="s">
        <v>9</v>
      </c>
      <c r="N23" s="615"/>
      <c r="O23" s="1316"/>
      <c r="P23" s="1317"/>
      <c r="Q23" s="1317"/>
      <c r="R23" s="1317"/>
      <c r="S23" s="1317"/>
      <c r="T23" s="1317"/>
      <c r="U23" s="1317"/>
      <c r="V23" s="1318"/>
      <c r="W23" s="1129" t="s">
        <v>720</v>
      </c>
      <c r="Y23" s="558"/>
      <c r="Z23" s="558" t="str">
        <f t="shared" si="0"/>
        <v>Группа потребителей</v>
      </c>
      <c r="AA23" s="558"/>
      <c r="AB23" s="558"/>
      <c r="AC23" s="558"/>
    </row>
    <row r="24" spans="1:29" ht="122.1" customHeight="1">
      <c r="A24" s="1313"/>
      <c r="B24" s="1313"/>
      <c r="C24" s="1313"/>
      <c r="D24" s="1313"/>
      <c r="E24" s="1313"/>
      <c r="F24" s="1313"/>
      <c r="G24" s="813">
        <v>1</v>
      </c>
      <c r="H24" s="813"/>
      <c r="I24" s="1313"/>
      <c r="J24" s="1313"/>
      <c r="K24" s="821">
        <v>1</v>
      </c>
      <c r="L24" s="562" t="str">
        <f>mergeValue(A24) &amp;"."&amp; mergeValue(B24)&amp;"."&amp; mergeValue(C24)&amp;"."&amp; mergeValue(D24)&amp;"."&amp; mergeValue(E24)&amp;"."&amp; mergeValue(F24)&amp;"."&amp; mergeValue(G24)</f>
        <v>1.1.1.1.1.1.1</v>
      </c>
      <c r="M24" s="1088"/>
      <c r="N24" s="615"/>
      <c r="O24" s="532"/>
      <c r="P24" s="532"/>
      <c r="Q24" s="1040"/>
      <c r="R24" s="1284"/>
      <c r="S24" s="1285" t="s">
        <v>83</v>
      </c>
      <c r="T24" s="1284"/>
      <c r="U24" s="1285" t="s">
        <v>84</v>
      </c>
      <c r="V24" s="532"/>
      <c r="W24" s="1302" t="s">
        <v>721</v>
      </c>
      <c r="X24" s="554" t="str">
        <f>strCheckDate(O25:V25)</f>
        <v/>
      </c>
      <c r="Y24" s="558"/>
      <c r="Z24" s="558" t="str">
        <f t="shared" si="0"/>
        <v/>
      </c>
      <c r="AA24" s="558"/>
      <c r="AB24" s="558"/>
      <c r="AC24" s="558"/>
    </row>
    <row r="25" spans="1:29" ht="11.25" hidden="1">
      <c r="A25" s="1313"/>
      <c r="B25" s="1313"/>
      <c r="C25" s="1313"/>
      <c r="D25" s="1313"/>
      <c r="E25" s="1313"/>
      <c r="F25" s="1313"/>
      <c r="G25" s="813"/>
      <c r="H25" s="813"/>
      <c r="I25" s="1313"/>
      <c r="J25" s="1313"/>
      <c r="K25" s="821"/>
      <c r="L25" s="569"/>
      <c r="M25" s="615"/>
      <c r="N25" s="615"/>
      <c r="O25" s="532"/>
      <c r="P25" s="532"/>
      <c r="Q25" s="553" t="str">
        <f>R24 &amp; "-" &amp; T24</f>
        <v>-</v>
      </c>
      <c r="R25" s="1284"/>
      <c r="S25" s="1285"/>
      <c r="T25" s="1284"/>
      <c r="U25" s="1285"/>
      <c r="V25" s="532"/>
      <c r="W25" s="1303"/>
      <c r="Y25" s="558"/>
      <c r="Z25" s="558" t="str">
        <f t="shared" si="0"/>
        <v/>
      </c>
      <c r="AA25" s="558"/>
      <c r="AB25" s="558"/>
      <c r="AC25" s="558"/>
    </row>
    <row r="26" spans="1:29" ht="15" customHeight="1">
      <c r="A26" s="1313"/>
      <c r="B26" s="1313"/>
      <c r="C26" s="1313"/>
      <c r="D26" s="1313"/>
      <c r="E26" s="1313"/>
      <c r="F26" s="1313"/>
      <c r="G26" s="815"/>
      <c r="H26" s="813"/>
      <c r="I26" s="1313"/>
      <c r="J26" s="1313"/>
      <c r="K26" s="820"/>
      <c r="L26" s="508"/>
      <c r="M26" s="527" t="s">
        <v>24</v>
      </c>
      <c r="N26" s="534"/>
      <c r="O26" s="534"/>
      <c r="P26" s="534"/>
      <c r="Q26" s="534"/>
      <c r="R26" s="534"/>
      <c r="S26" s="534"/>
      <c r="T26" s="534"/>
      <c r="U26" s="534"/>
      <c r="V26" s="530"/>
      <c r="W26" s="1304"/>
      <c r="Y26" s="558"/>
      <c r="Z26" s="558" t="str">
        <f t="shared" si="0"/>
        <v>Добавить вид теплоносителя (параметры теплоносителя)</v>
      </c>
      <c r="AA26" s="558"/>
      <c r="AB26" s="558"/>
      <c r="AC26" s="558"/>
    </row>
    <row r="27" spans="1:29" ht="15" customHeight="1">
      <c r="A27" s="1313"/>
      <c r="B27" s="1313"/>
      <c r="C27" s="1313"/>
      <c r="D27" s="1313"/>
      <c r="E27" s="1313"/>
      <c r="F27" s="815"/>
      <c r="G27" s="815"/>
      <c r="H27" s="813"/>
      <c r="I27" s="1313"/>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13"/>
      <c r="B28" s="1313"/>
      <c r="C28" s="1313"/>
      <c r="D28" s="1313"/>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13"/>
      <c r="B29" s="1313"/>
      <c r="C29" s="1313"/>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13"/>
      <c r="B30" s="1313"/>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13"/>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6" t="s">
        <v>722</v>
      </c>
      <c r="N34" s="1276"/>
      <c r="O34" s="1276"/>
      <c r="P34" s="1276"/>
      <c r="Q34" s="1276"/>
      <c r="R34" s="1276"/>
      <c r="S34" s="1276"/>
      <c r="T34" s="1276"/>
      <c r="U34" s="1276"/>
      <c r="V34" s="1276"/>
      <c r="W34" s="1276"/>
    </row>
  </sheetData>
  <sheetProtection password="FA9C" sheet="1" objects="1" scenarios="1" formatColumns="0" formatRows="0"/>
  <dataConsolidate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7" t="s">
        <v>470</v>
      </c>
      <c r="G2" s="1278"/>
      <c r="H2" s="1279"/>
      <c r="I2" s="757"/>
    </row>
    <row r="3" spans="1:20" ht="3" customHeight="1"/>
    <row r="4" spans="1:20" s="955" customFormat="1" ht="11.25">
      <c r="A4" s="961"/>
      <c r="B4" s="961"/>
      <c r="C4" s="961"/>
      <c r="D4" s="961"/>
      <c r="F4" s="1229" t="s">
        <v>445</v>
      </c>
      <c r="G4" s="1229"/>
      <c r="H4" s="1229"/>
      <c r="I4" s="1280"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80"/>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11.05.2023</v>
      </c>
      <c r="I7" s="767" t="s">
        <v>472</v>
      </c>
      <c r="J7" s="584"/>
      <c r="K7" s="961"/>
      <c r="L7" s="961"/>
      <c r="M7" s="961"/>
      <c r="N7" s="961"/>
      <c r="O7" s="961"/>
      <c r="P7" s="961"/>
      <c r="Q7" s="961"/>
      <c r="R7" s="961"/>
      <c r="S7" s="961"/>
      <c r="T7" s="961"/>
    </row>
    <row r="8" spans="1:20" s="955" customFormat="1" ht="45">
      <c r="A8" s="1281">
        <v>1</v>
      </c>
      <c r="B8" s="961"/>
      <c r="C8" s="961"/>
      <c r="D8" s="961"/>
      <c r="F8" s="977" t="str">
        <f>"2." &amp;mergeValue(A8)</f>
        <v>2.1</v>
      </c>
      <c r="G8" s="766" t="s">
        <v>473</v>
      </c>
      <c r="H8" s="975"/>
      <c r="I8" s="767" t="s">
        <v>568</v>
      </c>
      <c r="J8" s="584"/>
      <c r="K8" s="961"/>
      <c r="L8" s="961"/>
      <c r="M8" s="961"/>
      <c r="N8" s="961"/>
      <c r="O8" s="961"/>
      <c r="P8" s="961"/>
      <c r="Q8" s="961"/>
      <c r="R8" s="961"/>
      <c r="S8" s="961"/>
      <c r="T8" s="961"/>
    </row>
    <row r="9" spans="1:20" s="955" customFormat="1" ht="22.5">
      <c r="A9" s="1281"/>
      <c r="B9" s="961"/>
      <c r="C9" s="961"/>
      <c r="D9" s="961"/>
      <c r="F9" s="977" t="str">
        <f>"3." &amp;mergeValue(A9)</f>
        <v>3.1</v>
      </c>
      <c r="G9" s="766" t="s">
        <v>474</v>
      </c>
      <c r="H9" s="975"/>
      <c r="I9" s="767" t="s">
        <v>566</v>
      </c>
      <c r="J9" s="584"/>
      <c r="K9" s="961"/>
      <c r="L9" s="961"/>
      <c r="M9" s="961"/>
      <c r="N9" s="961"/>
      <c r="O9" s="961"/>
      <c r="P9" s="961"/>
      <c r="Q9" s="961"/>
      <c r="R9" s="961"/>
      <c r="S9" s="961"/>
      <c r="T9" s="961"/>
    </row>
    <row r="10" spans="1:20" s="955" customFormat="1" ht="22.5">
      <c r="A10" s="1281"/>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81"/>
      <c r="B11" s="1281">
        <v>1</v>
      </c>
      <c r="C11" s="971"/>
      <c r="D11" s="971"/>
      <c r="F11" s="977" t="str">
        <f>"4."&amp;mergeValue(A11) &amp;"."&amp;mergeValue(B11)</f>
        <v>4.1.1</v>
      </c>
      <c r="G11" s="778" t="s">
        <v>570</v>
      </c>
      <c r="H11" s="975" t="str">
        <f>IF(region_name="","",region_name)</f>
        <v>Ярославская область</v>
      </c>
      <c r="I11" s="767" t="s">
        <v>478</v>
      </c>
      <c r="J11" s="584"/>
      <c r="K11" s="961"/>
      <c r="L11" s="961"/>
      <c r="M11" s="961"/>
      <c r="N11" s="961"/>
      <c r="O11" s="961"/>
      <c r="P11" s="961"/>
      <c r="Q11" s="961"/>
      <c r="R11" s="961"/>
      <c r="S11" s="961"/>
      <c r="T11" s="961"/>
    </row>
    <row r="12" spans="1:20" s="955" customFormat="1" ht="22.5">
      <c r="A12" s="1281"/>
      <c r="B12" s="1281"/>
      <c r="C12" s="1281">
        <v>1</v>
      </c>
      <c r="D12" s="971"/>
      <c r="F12" s="977" t="str">
        <f>"4."&amp;mergeValue(A12) &amp;"."&amp;mergeValue(B12)&amp;"."&amp;mergeValue(C12)</f>
        <v>4.1.1.1</v>
      </c>
      <c r="G12" s="768" t="s">
        <v>476</v>
      </c>
      <c r="H12" s="975"/>
      <c r="I12" s="767" t="s">
        <v>479</v>
      </c>
      <c r="J12" s="584"/>
      <c r="K12" s="961"/>
      <c r="L12" s="961"/>
      <c r="M12" s="961"/>
      <c r="N12" s="961"/>
      <c r="O12" s="961"/>
      <c r="P12" s="961"/>
      <c r="Q12" s="961"/>
      <c r="R12" s="961"/>
      <c r="S12" s="961"/>
      <c r="T12" s="961"/>
    </row>
    <row r="13" spans="1:20" s="955" customFormat="1" ht="39" customHeight="1">
      <c r="A13" s="1281"/>
      <c r="B13" s="1281"/>
      <c r="C13" s="1281"/>
      <c r="D13" s="971">
        <v>1</v>
      </c>
      <c r="F13" s="977" t="str">
        <f>"4."&amp;mergeValue(A13) &amp;"."&amp;mergeValue(B13)&amp;"."&amp;mergeValue(C13)&amp;"."&amp;mergeValue(D13)</f>
        <v>4.1.1.1.1</v>
      </c>
      <c r="G13" s="769" t="s">
        <v>477</v>
      </c>
      <c r="H13" s="975"/>
      <c r="I13" s="1319" t="s">
        <v>569</v>
      </c>
      <c r="J13" s="584"/>
      <c r="K13" s="961"/>
      <c r="L13" s="961"/>
      <c r="M13" s="961"/>
      <c r="N13" s="961"/>
      <c r="O13" s="961"/>
      <c r="P13" s="961"/>
      <c r="Q13" s="961"/>
      <c r="R13" s="961"/>
      <c r="S13" s="961"/>
      <c r="T13" s="961"/>
    </row>
    <row r="14" spans="1:20" s="955" customFormat="1" ht="18.75">
      <c r="A14" s="1281"/>
      <c r="B14" s="1281"/>
      <c r="C14" s="1281"/>
      <c r="D14" s="971"/>
      <c r="F14" s="770"/>
      <c r="G14" s="948" t="s">
        <v>4</v>
      </c>
      <c r="H14" s="593"/>
      <c r="I14" s="1319"/>
      <c r="J14" s="584"/>
      <c r="K14" s="961"/>
      <c r="L14" s="961"/>
      <c r="M14" s="961"/>
      <c r="N14" s="961"/>
      <c r="O14" s="961"/>
      <c r="P14" s="961"/>
      <c r="Q14" s="961"/>
      <c r="R14" s="961"/>
      <c r="S14" s="961"/>
      <c r="T14" s="961"/>
    </row>
    <row r="15" spans="1:20" s="955" customFormat="1" ht="18.75">
      <c r="A15" s="1281"/>
      <c r="B15" s="1281"/>
      <c r="C15" s="971"/>
      <c r="D15" s="971"/>
      <c r="F15" s="603"/>
      <c r="G15" s="546" t="s">
        <v>401</v>
      </c>
      <c r="H15" s="604"/>
      <c r="I15" s="605"/>
      <c r="J15" s="584"/>
      <c r="K15" s="961"/>
      <c r="L15" s="961"/>
      <c r="M15" s="961"/>
      <c r="N15" s="961"/>
      <c r="O15" s="961"/>
      <c r="P15" s="961"/>
      <c r="Q15" s="961"/>
      <c r="R15" s="961"/>
      <c r="S15" s="961"/>
      <c r="T15" s="961"/>
    </row>
    <row r="16" spans="1:20" s="955" customFormat="1" ht="18.75">
      <c r="A16" s="1281"/>
      <c r="B16" s="961"/>
      <c r="C16" s="961"/>
      <c r="D16" s="961"/>
      <c r="F16" s="770"/>
      <c r="G16" s="696" t="s">
        <v>483</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6" t="s">
        <v>571</v>
      </c>
      <c r="H19" s="1276"/>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311" t="s">
        <v>717</v>
      </c>
      <c r="M5" s="1311"/>
      <c r="N5" s="1311"/>
      <c r="O5" s="1311"/>
      <c r="P5" s="1311"/>
      <c r="Q5" s="1311"/>
      <c r="R5" s="1311"/>
      <c r="S5" s="1311"/>
      <c r="T5" s="1311"/>
      <c r="U5" s="633"/>
    </row>
    <row r="6" spans="1:34" ht="3" customHeight="1">
      <c r="J6" s="943"/>
      <c r="K6" s="943"/>
      <c r="L6" s="939"/>
      <c r="M6" s="939"/>
      <c r="N6" s="939"/>
      <c r="O6" s="718"/>
      <c r="P6" s="718"/>
      <c r="Q6" s="718"/>
      <c r="R6" s="718"/>
      <c r="S6" s="718"/>
      <c r="T6" s="718"/>
      <c r="U6" s="718"/>
      <c r="V6" s="946"/>
    </row>
    <row r="7" spans="1:34" s="746" customFormat="1" ht="5.25" hidden="1">
      <c r="A7" s="1121"/>
      <c r="B7" s="1121"/>
      <c r="C7" s="1121"/>
      <c r="D7" s="1121"/>
      <c r="E7" s="1121"/>
      <c r="F7" s="1121"/>
      <c r="G7" s="1121"/>
      <c r="H7" s="1121"/>
      <c r="L7" s="1172"/>
      <c r="M7" s="1046"/>
      <c r="O7" s="1305"/>
      <c r="P7" s="1305"/>
      <c r="Q7" s="1305"/>
      <c r="R7" s="1305"/>
      <c r="S7" s="1305"/>
      <c r="T7" s="1305"/>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306" t="str">
        <f>IF(datePr_ch="",IF(datePr="","",datePr),datePr_ch)</f>
        <v>26.04.2023</v>
      </c>
      <c r="P8" s="1306"/>
      <c r="Q8" s="1306"/>
      <c r="R8" s="1306"/>
      <c r="S8" s="1306"/>
      <c r="T8" s="1306"/>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306" t="str">
        <f>IF(numberPr_ch="",IF(numberPr="","",numberPr),numberPr_ch)</f>
        <v>31-046/23</v>
      </c>
      <c r="P9" s="1306"/>
      <c r="Q9" s="1306"/>
      <c r="R9" s="1306"/>
      <c r="S9" s="1306"/>
      <c r="T9" s="1306"/>
      <c r="U9" s="730"/>
      <c r="V9" s="730"/>
      <c r="W9" s="489"/>
      <c r="X9" s="961"/>
      <c r="Y9" s="961"/>
      <c r="Z9" s="961"/>
      <c r="AA9" s="961"/>
      <c r="AB9" s="961"/>
      <c r="AC9" s="961"/>
      <c r="AD9" s="961"/>
      <c r="AE9" s="961"/>
      <c r="AF9" s="961"/>
      <c r="AG9" s="961"/>
      <c r="AH9" s="961"/>
    </row>
    <row r="10" spans="1:34" s="746" customFormat="1" ht="5.25" hidden="1">
      <c r="A10" s="1121"/>
      <c r="B10" s="1121"/>
      <c r="C10" s="1121"/>
      <c r="D10" s="1121"/>
      <c r="E10" s="1121"/>
      <c r="F10" s="1121"/>
      <c r="G10" s="1121"/>
      <c r="H10" s="1121"/>
      <c r="L10" s="1172"/>
      <c r="M10" s="1046"/>
      <c r="O10" s="1305"/>
      <c r="P10" s="1305"/>
      <c r="Q10" s="1305"/>
      <c r="R10" s="1305"/>
      <c r="S10" s="1305"/>
      <c r="T10" s="1305"/>
      <c r="U10" s="780"/>
      <c r="V10" s="780"/>
      <c r="X10" s="1121"/>
      <c r="Y10" s="1121"/>
      <c r="Z10" s="1121"/>
      <c r="AA10" s="1121"/>
      <c r="AB10" s="1121"/>
    </row>
    <row r="11" spans="1:34" s="955" customFormat="1" ht="11.25" hidden="1">
      <c r="A11" s="961"/>
      <c r="B11" s="961"/>
      <c r="C11" s="961"/>
      <c r="D11" s="961"/>
      <c r="E11" s="961"/>
      <c r="F11" s="961"/>
      <c r="G11" s="961"/>
      <c r="H11" s="961"/>
      <c r="L11" s="1312"/>
      <c r="M11" s="1312"/>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301"/>
      <c r="P12" s="1301"/>
      <c r="Q12" s="1301"/>
      <c r="R12" s="1301"/>
      <c r="S12" s="1301"/>
      <c r="T12" s="1301"/>
      <c r="U12" s="1301"/>
    </row>
    <row r="13" spans="1:34">
      <c r="J13" s="943"/>
      <c r="K13" s="943"/>
      <c r="L13" s="1229" t="s">
        <v>445</v>
      </c>
      <c r="M13" s="1229"/>
      <c r="N13" s="1229"/>
      <c r="O13" s="1229"/>
      <c r="P13" s="1229"/>
      <c r="Q13" s="1229"/>
      <c r="R13" s="1229"/>
      <c r="S13" s="1229"/>
      <c r="T13" s="1229"/>
      <c r="U13" s="1229"/>
      <c r="V13" s="1229"/>
      <c r="W13" s="1229" t="s">
        <v>446</v>
      </c>
    </row>
    <row r="14" spans="1:34" ht="14.25" customHeight="1">
      <c r="J14" s="943"/>
      <c r="K14" s="943"/>
      <c r="L14" s="1310" t="s">
        <v>91</v>
      </c>
      <c r="M14" s="1310" t="s">
        <v>602</v>
      </c>
      <c r="N14" s="630"/>
      <c r="O14" s="1286" t="s">
        <v>604</v>
      </c>
      <c r="P14" s="1287"/>
      <c r="Q14" s="1287"/>
      <c r="R14" s="1287"/>
      <c r="S14" s="1287"/>
      <c r="T14" s="1288"/>
      <c r="U14" s="1289" t="s">
        <v>339</v>
      </c>
      <c r="V14" s="1307" t="s">
        <v>274</v>
      </c>
      <c r="W14" s="1229"/>
    </row>
    <row r="15" spans="1:34" ht="14.25" customHeight="1">
      <c r="J15" s="943"/>
      <c r="K15" s="943"/>
      <c r="L15" s="1310"/>
      <c r="M15" s="1310"/>
      <c r="N15" s="631"/>
      <c r="O15" s="1292" t="s">
        <v>578</v>
      </c>
      <c r="P15" s="1294" t="s">
        <v>270</v>
      </c>
      <c r="Q15" s="1295"/>
      <c r="R15" s="1296" t="s">
        <v>615</v>
      </c>
      <c r="S15" s="1297"/>
      <c r="T15" s="1298"/>
      <c r="U15" s="1290"/>
      <c r="V15" s="1308"/>
      <c r="W15" s="1229"/>
    </row>
    <row r="16" spans="1:34" ht="33.75" customHeight="1">
      <c r="J16" s="943"/>
      <c r="K16" s="943"/>
      <c r="L16" s="1310"/>
      <c r="M16" s="1310"/>
      <c r="N16" s="632"/>
      <c r="O16" s="1293"/>
      <c r="P16" s="719" t="s">
        <v>579</v>
      </c>
      <c r="Q16" s="719" t="s">
        <v>6</v>
      </c>
      <c r="R16" s="976" t="s">
        <v>273</v>
      </c>
      <c r="S16" s="1299" t="s">
        <v>272</v>
      </c>
      <c r="T16" s="1300"/>
      <c r="U16" s="1291"/>
      <c r="V16" s="1309"/>
      <c r="W16" s="1229"/>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282">
        <f ca="1">OFFSET(S17,0,-1)+1</f>
        <v>7</v>
      </c>
      <c r="T17" s="1282"/>
      <c r="U17" s="973">
        <f ca="1">OFFSET(U17,0,-2)+1</f>
        <v>8</v>
      </c>
      <c r="V17" s="618">
        <f ca="1">OFFSET(V17,0,-1)</f>
        <v>8</v>
      </c>
      <c r="W17" s="973">
        <f ca="1">OFFSET(W17,0,-1)+1</f>
        <v>9</v>
      </c>
    </row>
    <row r="18" spans="1:36" ht="22.5">
      <c r="A18" s="1313">
        <v>1</v>
      </c>
      <c r="B18" s="963"/>
      <c r="C18" s="963"/>
      <c r="D18" s="963"/>
      <c r="E18" s="929"/>
      <c r="F18" s="974"/>
      <c r="G18" s="974"/>
      <c r="H18" s="974"/>
      <c r="I18" s="931"/>
      <c r="J18" s="927"/>
      <c r="K18" s="911"/>
      <c r="L18" s="978">
        <f>mergeValue(A18)</f>
        <v>1</v>
      </c>
      <c r="M18" s="610" t="s">
        <v>19</v>
      </c>
      <c r="N18" s="615"/>
      <c r="O18" s="1314"/>
      <c r="P18" s="1314"/>
      <c r="Q18" s="1314"/>
      <c r="R18" s="1314"/>
      <c r="S18" s="1314"/>
      <c r="T18" s="1314"/>
      <c r="U18" s="1314"/>
      <c r="V18" s="1314"/>
      <c r="W18" s="1129" t="s">
        <v>718</v>
      </c>
      <c r="Y18" s="777"/>
      <c r="Z18" s="777" t="str">
        <f t="shared" ref="Z18:Z31" si="0">IF(M18="","",M18 )</f>
        <v>Наименование тарифа</v>
      </c>
      <c r="AA18" s="777"/>
      <c r="AB18" s="777"/>
      <c r="AC18" s="777"/>
      <c r="AI18" s="956"/>
      <c r="AJ18" s="956"/>
    </row>
    <row r="19" spans="1:36" ht="22.5">
      <c r="A19" s="1313"/>
      <c r="B19" s="1313">
        <v>1</v>
      </c>
      <c r="C19" s="963"/>
      <c r="D19" s="963"/>
      <c r="E19" s="974"/>
      <c r="F19" s="974"/>
      <c r="G19" s="974"/>
      <c r="H19" s="974"/>
      <c r="I19" s="969"/>
      <c r="J19" s="902"/>
      <c r="K19" s="905"/>
      <c r="L19" s="978" t="str">
        <f>mergeValue(A19) &amp;"."&amp; mergeValue(B19)</f>
        <v>1.1</v>
      </c>
      <c r="M19" s="658" t="s">
        <v>15</v>
      </c>
      <c r="N19" s="615"/>
      <c r="O19" s="1314"/>
      <c r="P19" s="1314"/>
      <c r="Q19" s="1314"/>
      <c r="R19" s="1314"/>
      <c r="S19" s="1314"/>
      <c r="T19" s="1314"/>
      <c r="U19" s="1314"/>
      <c r="V19" s="1314"/>
      <c r="W19" s="1129" t="s">
        <v>459</v>
      </c>
      <c r="Y19" s="777"/>
      <c r="Z19" s="777" t="str">
        <f t="shared" si="0"/>
        <v>Территория действия тарифа</v>
      </c>
      <c r="AA19" s="777"/>
      <c r="AB19" s="777"/>
      <c r="AC19" s="777"/>
      <c r="AI19" s="956"/>
      <c r="AJ19" s="956"/>
    </row>
    <row r="20" spans="1:36" ht="22.5">
      <c r="A20" s="1313"/>
      <c r="B20" s="1313"/>
      <c r="C20" s="1313">
        <v>1</v>
      </c>
      <c r="D20" s="963"/>
      <c r="E20" s="974"/>
      <c r="F20" s="974"/>
      <c r="G20" s="974"/>
      <c r="H20" s="974"/>
      <c r="I20" s="910"/>
      <c r="J20" s="902"/>
      <c r="K20" s="905"/>
      <c r="L20" s="978" t="str">
        <f>mergeValue(A20) &amp;"."&amp; mergeValue(B20)&amp;"."&amp; mergeValue(C20)</f>
        <v>1.1.1</v>
      </c>
      <c r="M20" s="659" t="s">
        <v>7</v>
      </c>
      <c r="N20" s="615"/>
      <c r="O20" s="1314"/>
      <c r="P20" s="1314"/>
      <c r="Q20" s="1314"/>
      <c r="R20" s="1314"/>
      <c r="S20" s="1314"/>
      <c r="T20" s="1314"/>
      <c r="U20" s="1314"/>
      <c r="V20" s="1314"/>
      <c r="W20" s="1129" t="s">
        <v>600</v>
      </c>
      <c r="Y20" s="777"/>
      <c r="Z20" s="777" t="str">
        <f t="shared" si="0"/>
        <v xml:space="preserve">Наименование системы теплоснабжения </v>
      </c>
      <c r="AA20" s="777"/>
      <c r="AB20" s="777"/>
      <c r="AC20" s="777"/>
      <c r="AI20" s="956"/>
      <c r="AJ20" s="956"/>
    </row>
    <row r="21" spans="1:36" ht="22.5">
      <c r="A21" s="1313"/>
      <c r="B21" s="1313"/>
      <c r="C21" s="1313"/>
      <c r="D21" s="1313">
        <v>1</v>
      </c>
      <c r="E21" s="974"/>
      <c r="F21" s="974"/>
      <c r="G21" s="974"/>
      <c r="H21" s="974"/>
      <c r="I21" s="910"/>
      <c r="J21" s="902"/>
      <c r="K21" s="905"/>
      <c r="L21" s="978" t="str">
        <f>mergeValue(A21) &amp;"."&amp; mergeValue(B21)&amp;"."&amp; mergeValue(C21)&amp;"."&amp; mergeValue(D21)</f>
        <v>1.1.1.1</v>
      </c>
      <c r="M21" s="660" t="s">
        <v>21</v>
      </c>
      <c r="N21" s="615"/>
      <c r="O21" s="1314"/>
      <c r="P21" s="1314"/>
      <c r="Q21" s="1314"/>
      <c r="R21" s="1314"/>
      <c r="S21" s="1314"/>
      <c r="T21" s="1314"/>
      <c r="U21" s="1314"/>
      <c r="V21" s="1314"/>
      <c r="W21" s="1129" t="s">
        <v>601</v>
      </c>
      <c r="Y21" s="777"/>
      <c r="Z21" s="777" t="str">
        <f t="shared" si="0"/>
        <v xml:space="preserve">Источник тепловой энергии  </v>
      </c>
      <c r="AA21" s="777"/>
      <c r="AB21" s="777"/>
      <c r="AC21" s="777"/>
      <c r="AI21" s="956"/>
      <c r="AJ21" s="956"/>
    </row>
    <row r="22" spans="1:36" ht="78.75">
      <c r="A22" s="1313"/>
      <c r="B22" s="1313"/>
      <c r="C22" s="1313"/>
      <c r="D22" s="1313"/>
      <c r="E22" s="1313">
        <v>1</v>
      </c>
      <c r="F22" s="974"/>
      <c r="G22" s="974"/>
      <c r="H22" s="963">
        <v>1</v>
      </c>
      <c r="I22" s="1313">
        <v>1</v>
      </c>
      <c r="J22" s="974"/>
      <c r="K22" s="913"/>
      <c r="L22" s="978" t="str">
        <f>mergeValue(A22) &amp;"."&amp; mergeValue(B22)&amp;"."&amp; mergeValue(C22)&amp;"."&amp; mergeValue(D22)&amp;"."&amp; mergeValue(E22)</f>
        <v>1.1.1.1.1</v>
      </c>
      <c r="M22" s="524" t="s">
        <v>8</v>
      </c>
      <c r="N22" s="615"/>
      <c r="O22" s="1315"/>
      <c r="P22" s="1315"/>
      <c r="Q22" s="1315"/>
      <c r="R22" s="1315"/>
      <c r="S22" s="1315"/>
      <c r="T22" s="1315"/>
      <c r="U22" s="1315"/>
      <c r="V22" s="1315"/>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313"/>
      <c r="B23" s="1313"/>
      <c r="C23" s="1313"/>
      <c r="D23" s="1313"/>
      <c r="E23" s="1313"/>
      <c r="F23" s="1313">
        <v>1</v>
      </c>
      <c r="G23" s="963"/>
      <c r="H23" s="963"/>
      <c r="I23" s="1313"/>
      <c r="J23" s="1313">
        <v>1</v>
      </c>
      <c r="K23" s="914"/>
      <c r="L23" s="978" t="str">
        <f>mergeValue(A23) &amp;"."&amp; mergeValue(B23)&amp;"."&amp; mergeValue(C23)&amp;"."&amp; mergeValue(D23)&amp;"."&amp; mergeValue(E23)&amp;"."&amp; mergeValue(F23)</f>
        <v>1.1.1.1.1.1</v>
      </c>
      <c r="M23" s="525" t="s">
        <v>9</v>
      </c>
      <c r="N23" s="615"/>
      <c r="O23" s="1316"/>
      <c r="P23" s="1317"/>
      <c r="Q23" s="1317"/>
      <c r="R23" s="1317"/>
      <c r="S23" s="1317"/>
      <c r="T23" s="1317"/>
      <c r="U23" s="1317"/>
      <c r="V23" s="1318"/>
      <c r="W23" s="1129" t="s">
        <v>720</v>
      </c>
      <c r="Y23" s="777"/>
      <c r="Z23" s="777" t="str">
        <f t="shared" si="0"/>
        <v>Группа потребителей</v>
      </c>
      <c r="AA23" s="777"/>
      <c r="AB23" s="777"/>
      <c r="AC23" s="777"/>
      <c r="AI23" s="956"/>
      <c r="AJ23" s="956"/>
    </row>
    <row r="24" spans="1:36" ht="122.1" customHeight="1">
      <c r="A24" s="1313"/>
      <c r="B24" s="1313"/>
      <c r="C24" s="1313"/>
      <c r="D24" s="1313"/>
      <c r="E24" s="1313"/>
      <c r="F24" s="1313"/>
      <c r="G24" s="963">
        <v>1</v>
      </c>
      <c r="H24" s="963"/>
      <c r="I24" s="1313"/>
      <c r="J24" s="1313"/>
      <c r="K24" s="914">
        <v>1</v>
      </c>
      <c r="L24" s="978" t="str">
        <f>mergeValue(A24) &amp;"."&amp; mergeValue(B24)&amp;"."&amp; mergeValue(C24)&amp;"."&amp; mergeValue(D24)&amp;"."&amp; mergeValue(E24)&amp;"."&amp; mergeValue(F24)&amp;"."&amp; mergeValue(G24)</f>
        <v>1.1.1.1.1.1.1</v>
      </c>
      <c r="M24" s="1088"/>
      <c r="N24" s="615"/>
      <c r="O24" s="726"/>
      <c r="P24" s="726"/>
      <c r="Q24" s="1040"/>
      <c r="R24" s="1284"/>
      <c r="S24" s="1285" t="s">
        <v>83</v>
      </c>
      <c r="T24" s="1284"/>
      <c r="U24" s="1285" t="s">
        <v>84</v>
      </c>
      <c r="V24" s="726"/>
      <c r="W24" s="1302" t="s">
        <v>721</v>
      </c>
      <c r="X24" s="956" t="str">
        <f>strCheckDate(O25:V25)</f>
        <v/>
      </c>
      <c r="Y24" s="777"/>
      <c r="Z24" s="777" t="str">
        <f t="shared" si="0"/>
        <v/>
      </c>
      <c r="AA24" s="777"/>
      <c r="AB24" s="777"/>
      <c r="AC24" s="777"/>
      <c r="AI24" s="956"/>
      <c r="AJ24" s="956"/>
    </row>
    <row r="25" spans="1:36" ht="11.25" hidden="1">
      <c r="A25" s="1313"/>
      <c r="B25" s="1313"/>
      <c r="C25" s="1313"/>
      <c r="D25" s="1313"/>
      <c r="E25" s="1313"/>
      <c r="F25" s="1313"/>
      <c r="G25" s="963"/>
      <c r="H25" s="963"/>
      <c r="I25" s="1313"/>
      <c r="J25" s="1313"/>
      <c r="K25" s="914"/>
      <c r="L25" s="752"/>
      <c r="M25" s="615"/>
      <c r="N25" s="615"/>
      <c r="O25" s="726"/>
      <c r="P25" s="726"/>
      <c r="Q25" s="732" t="str">
        <f>R24 &amp; "-" &amp; T24</f>
        <v>-</v>
      </c>
      <c r="R25" s="1284"/>
      <c r="S25" s="1285"/>
      <c r="T25" s="1284"/>
      <c r="U25" s="1285"/>
      <c r="V25" s="726"/>
      <c r="W25" s="1303"/>
      <c r="Y25" s="777"/>
      <c r="Z25" s="777" t="str">
        <f t="shared" si="0"/>
        <v/>
      </c>
      <c r="AA25" s="777"/>
      <c r="AB25" s="777"/>
      <c r="AC25" s="777"/>
      <c r="AI25" s="956"/>
      <c r="AJ25" s="956"/>
    </row>
    <row r="26" spans="1:36" ht="15" customHeight="1">
      <c r="A26" s="1313"/>
      <c r="B26" s="1313"/>
      <c r="C26" s="1313"/>
      <c r="D26" s="1313"/>
      <c r="E26" s="1313"/>
      <c r="F26" s="1313"/>
      <c r="G26" s="974"/>
      <c r="H26" s="963"/>
      <c r="I26" s="1313"/>
      <c r="J26" s="1313"/>
      <c r="K26" s="913"/>
      <c r="L26" s="654"/>
      <c r="M26" s="527" t="s">
        <v>24</v>
      </c>
      <c r="N26" s="954"/>
      <c r="O26" s="954"/>
      <c r="P26" s="954"/>
      <c r="Q26" s="954"/>
      <c r="R26" s="954"/>
      <c r="S26" s="954"/>
      <c r="T26" s="954"/>
      <c r="U26" s="954"/>
      <c r="V26" s="725"/>
      <c r="W26" s="1304"/>
      <c r="Y26" s="777"/>
      <c r="Z26" s="777" t="str">
        <f t="shared" si="0"/>
        <v>Добавить вид теплоносителя (параметры теплоносителя)</v>
      </c>
      <c r="AA26" s="777"/>
      <c r="AB26" s="777"/>
      <c r="AC26" s="777"/>
      <c r="AI26" s="956"/>
      <c r="AJ26" s="956"/>
    </row>
    <row r="27" spans="1:36" ht="15" customHeight="1">
      <c r="A27" s="1313"/>
      <c r="B27" s="1313"/>
      <c r="C27" s="1313"/>
      <c r="D27" s="1313"/>
      <c r="E27" s="1313"/>
      <c r="F27" s="974"/>
      <c r="G27" s="974"/>
      <c r="H27" s="963"/>
      <c r="I27" s="1313"/>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313"/>
      <c r="B28" s="1313"/>
      <c r="C28" s="1313"/>
      <c r="D28" s="1313"/>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313"/>
      <c r="B29" s="1313"/>
      <c r="C29" s="1313"/>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313"/>
      <c r="B30" s="1313"/>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313"/>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276" t="s">
        <v>722</v>
      </c>
      <c r="N34" s="1276"/>
      <c r="O34" s="1276"/>
      <c r="P34" s="1276"/>
      <c r="Q34" s="1276"/>
      <c r="R34" s="1276"/>
      <c r="S34" s="1276"/>
      <c r="T34" s="1276"/>
      <c r="U34" s="1276"/>
      <c r="V34" s="1276"/>
      <c r="W34" s="1276"/>
    </row>
  </sheetData>
  <sheetProtection password="FA9C" sheet="1" objects="1" scenarios="1" formatColumns="0" formatRows="0"/>
  <dataConsolidate link="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7" t="s">
        <v>470</v>
      </c>
      <c r="G2" s="1278"/>
      <c r="H2" s="1279"/>
      <c r="I2" s="609"/>
    </row>
    <row r="3" spans="1:20" ht="3" customHeight="1"/>
    <row r="4" spans="1:20" s="539" customFormat="1" ht="11.25">
      <c r="A4" s="559"/>
      <c r="B4" s="559"/>
      <c r="C4" s="559"/>
      <c r="D4" s="559"/>
      <c r="F4" s="1229" t="s">
        <v>445</v>
      </c>
      <c r="G4" s="1229"/>
      <c r="H4" s="1229"/>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11.05.2023</v>
      </c>
      <c r="I7" s="550" t="s">
        <v>472</v>
      </c>
      <c r="J7" s="584"/>
      <c r="K7" s="559"/>
      <c r="L7" s="559"/>
      <c r="M7" s="559"/>
      <c r="N7" s="559"/>
      <c r="O7" s="559"/>
      <c r="P7" s="559"/>
      <c r="Q7" s="559"/>
      <c r="R7" s="559"/>
      <c r="S7" s="559"/>
      <c r="T7" s="559"/>
    </row>
    <row r="8" spans="1:20" s="539" customFormat="1" ht="45">
      <c r="A8" s="1281">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str">
        <f>"4."&amp;mergeValue(A11) &amp;"."&amp;mergeValue(B11)</f>
        <v>4.1.1</v>
      </c>
      <c r="G11" s="580" t="s">
        <v>570</v>
      </c>
      <c r="H11" s="573" t="str">
        <f>IF(region_name="","",region_name)</f>
        <v>Ярославская область</v>
      </c>
      <c r="I11" s="550" t="s">
        <v>478</v>
      </c>
      <c r="J11" s="584"/>
      <c r="K11" s="559"/>
      <c r="L11" s="559"/>
      <c r="M11" s="559"/>
      <c r="N11" s="559"/>
      <c r="O11" s="559"/>
      <c r="P11" s="559"/>
      <c r="Q11" s="559"/>
      <c r="R11" s="559"/>
      <c r="S11" s="559"/>
      <c r="T11" s="559"/>
    </row>
    <row r="12" spans="1:20" s="539" customFormat="1" ht="22.5">
      <c r="A12" s="1281"/>
      <c r="B12" s="1281"/>
      <c r="C12" s="1281">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str">
        <f>"4."&amp;mergeValue(A13) &amp;"."&amp;mergeValue(B13)&amp;"."&amp;mergeValue(C13)&amp;"."&amp;mergeValue(D13)</f>
        <v>4.1.1.1.1</v>
      </c>
      <c r="G13" s="602" t="s">
        <v>477</v>
      </c>
      <c r="H13" s="573"/>
      <c r="I13" s="1319"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319"/>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11" t="s">
        <v>717</v>
      </c>
      <c r="M5" s="1311"/>
      <c r="N5" s="1311"/>
      <c r="O5" s="1311"/>
      <c r="P5" s="1311"/>
      <c r="Q5" s="1311"/>
      <c r="R5" s="1311"/>
      <c r="S5" s="1311"/>
      <c r="T5" s="1311"/>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9"/>
      <c r="N7" s="749"/>
      <c r="O7" s="1320"/>
      <c r="P7" s="1320"/>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305"/>
      <c r="P9" s="1305"/>
      <c r="Q9" s="1305"/>
      <c r="R9" s="1305"/>
      <c r="S9" s="1305"/>
      <c r="T9" s="1305"/>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306" t="str">
        <f>IF(datePr_ch="",IF(datePr="","",datePr),datePr_ch)</f>
        <v>26.04.2023</v>
      </c>
      <c r="P10" s="1306"/>
      <c r="Q10" s="1306"/>
      <c r="R10" s="1306"/>
      <c r="S10" s="1306"/>
      <c r="T10" s="1306"/>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306" t="str">
        <f>IF(numberPr_ch="",IF(numberPr="","",numberPr),numberPr_ch)</f>
        <v>31-046/23</v>
      </c>
      <c r="P11" s="1306"/>
      <c r="Q11" s="1306"/>
      <c r="R11" s="1306"/>
      <c r="S11" s="1306"/>
      <c r="T11" s="1306"/>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2"/>
      <c r="M12" s="1046"/>
      <c r="O12" s="1305"/>
      <c r="P12" s="1305"/>
      <c r="Q12" s="1305"/>
      <c r="R12" s="1305"/>
      <c r="S12" s="1305"/>
      <c r="T12" s="1305"/>
      <c r="U12" s="780"/>
      <c r="V12" s="780"/>
      <c r="X12" s="1121"/>
      <c r="Y12" s="1121"/>
      <c r="Z12" s="1121"/>
      <c r="AA12" s="1121"/>
      <c r="AB12" s="1121"/>
    </row>
    <row r="13" spans="1:34" s="539" customFormat="1" ht="11.25" hidden="1">
      <c r="A13" s="559"/>
      <c r="B13" s="559"/>
      <c r="C13" s="559"/>
      <c r="D13" s="559"/>
      <c r="E13" s="559"/>
      <c r="F13" s="559"/>
      <c r="G13" s="559"/>
      <c r="H13" s="559"/>
      <c r="L13" s="1312"/>
      <c r="M13" s="1312"/>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1"/>
      <c r="P14" s="1301"/>
      <c r="Q14" s="1301"/>
      <c r="R14" s="1301"/>
      <c r="S14" s="1301"/>
      <c r="T14" s="1301"/>
      <c r="U14" s="1301"/>
    </row>
    <row r="15" spans="1:34">
      <c r="J15" s="499"/>
      <c r="K15" s="499"/>
      <c r="L15" s="1229" t="s">
        <v>445</v>
      </c>
      <c r="M15" s="1229"/>
      <c r="N15" s="1229"/>
      <c r="O15" s="1229"/>
      <c r="P15" s="1229"/>
      <c r="Q15" s="1229"/>
      <c r="R15" s="1229"/>
      <c r="S15" s="1229"/>
      <c r="T15" s="1229"/>
      <c r="U15" s="1229"/>
      <c r="V15" s="1229"/>
      <c r="W15" s="1229" t="s">
        <v>446</v>
      </c>
    </row>
    <row r="16" spans="1:34" ht="14.25" customHeight="1">
      <c r="J16" s="499"/>
      <c r="K16" s="499"/>
      <c r="L16" s="1310" t="s">
        <v>91</v>
      </c>
      <c r="M16" s="1310" t="s">
        <v>602</v>
      </c>
      <c r="N16" s="630"/>
      <c r="O16" s="1286" t="s">
        <v>604</v>
      </c>
      <c r="P16" s="1287"/>
      <c r="Q16" s="1287"/>
      <c r="R16" s="1287"/>
      <c r="S16" s="1287"/>
      <c r="T16" s="1288"/>
      <c r="U16" s="1289" t="s">
        <v>339</v>
      </c>
      <c r="V16" s="1307" t="s">
        <v>274</v>
      </c>
      <c r="W16" s="1229"/>
    </row>
    <row r="17" spans="1:36" ht="14.25" customHeight="1">
      <c r="J17" s="499"/>
      <c r="K17" s="499"/>
      <c r="L17" s="1310"/>
      <c r="M17" s="1310"/>
      <c r="N17" s="631"/>
      <c r="O17" s="1292" t="s">
        <v>578</v>
      </c>
      <c r="P17" s="1294" t="s">
        <v>270</v>
      </c>
      <c r="Q17" s="1295"/>
      <c r="R17" s="1296" t="s">
        <v>615</v>
      </c>
      <c r="S17" s="1297"/>
      <c r="T17" s="1298"/>
      <c r="U17" s="1290"/>
      <c r="V17" s="1308"/>
      <c r="W17" s="1229"/>
    </row>
    <row r="18" spans="1:36" ht="33.75" customHeight="1">
      <c r="J18" s="499"/>
      <c r="K18" s="499"/>
      <c r="L18" s="1310"/>
      <c r="M18" s="1310"/>
      <c r="N18" s="632"/>
      <c r="O18" s="1293"/>
      <c r="P18" s="505" t="s">
        <v>579</v>
      </c>
      <c r="Q18" s="505" t="s">
        <v>6</v>
      </c>
      <c r="R18" s="506" t="s">
        <v>273</v>
      </c>
      <c r="S18" s="1299" t="s">
        <v>272</v>
      </c>
      <c r="T18" s="1300"/>
      <c r="U18" s="1291"/>
      <c r="V18" s="1309"/>
      <c r="W18" s="1229"/>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282">
        <f ca="1">OFFSET(S19,0,-1)+1</f>
        <v>7</v>
      </c>
      <c r="T19" s="1282"/>
      <c r="U19" s="617">
        <f ca="1">OFFSET(U19,0,-2)+1</f>
        <v>8</v>
      </c>
      <c r="V19" s="618">
        <f ca="1">OFFSET(V19,0,-1)</f>
        <v>8</v>
      </c>
      <c r="W19" s="617">
        <f ca="1">OFFSET(W19,0,-1)+1</f>
        <v>9</v>
      </c>
    </row>
    <row r="20" spans="1:36" ht="22.5">
      <c r="A20" s="1313">
        <v>1</v>
      </c>
      <c r="B20" s="831"/>
      <c r="C20" s="831"/>
      <c r="D20" s="831"/>
      <c r="E20" s="832"/>
      <c r="F20" s="833"/>
      <c r="G20" s="833"/>
      <c r="H20" s="833"/>
      <c r="I20" s="834"/>
      <c r="J20" s="829"/>
      <c r="K20" s="836"/>
      <c r="L20" s="562">
        <f>mergeValue(A20)</f>
        <v>1</v>
      </c>
      <c r="M20" s="610" t="s">
        <v>19</v>
      </c>
      <c r="N20" s="615"/>
      <c r="O20" s="1314"/>
      <c r="P20" s="1314"/>
      <c r="Q20" s="1314"/>
      <c r="R20" s="1314"/>
      <c r="S20" s="1314"/>
      <c r="T20" s="1314"/>
      <c r="U20" s="1314"/>
      <c r="V20" s="1314"/>
      <c r="W20" s="1129" t="s">
        <v>718</v>
      </c>
      <c r="Y20" s="558"/>
      <c r="Z20" s="558" t="str">
        <f t="shared" ref="Z20:Z33" si="0">IF(M20="","",M20 )</f>
        <v>Наименование тарифа</v>
      </c>
      <c r="AA20" s="558"/>
      <c r="AB20" s="558"/>
      <c r="AC20" s="558"/>
      <c r="AI20" s="554"/>
      <c r="AJ20" s="554"/>
    </row>
    <row r="21" spans="1:36" ht="22.5">
      <c r="A21" s="1313"/>
      <c r="B21" s="1313">
        <v>1</v>
      </c>
      <c r="C21" s="831"/>
      <c r="D21" s="831"/>
      <c r="E21" s="833"/>
      <c r="F21" s="833"/>
      <c r="G21" s="833"/>
      <c r="H21" s="833"/>
      <c r="I21" s="828"/>
      <c r="J21" s="827"/>
      <c r="K21" s="830"/>
      <c r="L21" s="562" t="str">
        <f>mergeValue(A21) &amp;"."&amp; mergeValue(B21)</f>
        <v>1.1</v>
      </c>
      <c r="M21" s="516" t="s">
        <v>15</v>
      </c>
      <c r="N21" s="615"/>
      <c r="O21" s="1314"/>
      <c r="P21" s="1314"/>
      <c r="Q21" s="1314"/>
      <c r="R21" s="1314"/>
      <c r="S21" s="1314"/>
      <c r="T21" s="1314"/>
      <c r="U21" s="1314"/>
      <c r="V21" s="1314"/>
      <c r="W21" s="1129" t="s">
        <v>459</v>
      </c>
      <c r="Y21" s="558"/>
      <c r="Z21" s="558" t="str">
        <f t="shared" si="0"/>
        <v>Территория действия тарифа</v>
      </c>
      <c r="AA21" s="558"/>
      <c r="AB21" s="558"/>
      <c r="AC21" s="558"/>
      <c r="AI21" s="554"/>
      <c r="AJ21" s="554"/>
    </row>
    <row r="22" spans="1:36" ht="22.5">
      <c r="A22" s="1313"/>
      <c r="B22" s="1313"/>
      <c r="C22" s="1313">
        <v>1</v>
      </c>
      <c r="D22" s="831"/>
      <c r="E22" s="833"/>
      <c r="F22" s="833"/>
      <c r="G22" s="833"/>
      <c r="H22" s="833"/>
      <c r="I22" s="835"/>
      <c r="J22" s="827"/>
      <c r="K22" s="830"/>
      <c r="L22" s="562" t="str">
        <f>mergeValue(A22) &amp;"."&amp; mergeValue(B22)&amp;"."&amp; mergeValue(C22)</f>
        <v>1.1.1</v>
      </c>
      <c r="M22" s="517" t="s">
        <v>7</v>
      </c>
      <c r="N22" s="615"/>
      <c r="O22" s="1314"/>
      <c r="P22" s="1314"/>
      <c r="Q22" s="1314"/>
      <c r="R22" s="1314"/>
      <c r="S22" s="1314"/>
      <c r="T22" s="1314"/>
      <c r="U22" s="1314"/>
      <c r="V22" s="1314"/>
      <c r="W22" s="1129" t="s">
        <v>600</v>
      </c>
      <c r="Y22" s="558"/>
      <c r="Z22" s="558" t="str">
        <f t="shared" si="0"/>
        <v xml:space="preserve">Наименование системы теплоснабжения </v>
      </c>
      <c r="AA22" s="558"/>
      <c r="AB22" s="558"/>
      <c r="AC22" s="558"/>
      <c r="AI22" s="554"/>
      <c r="AJ22" s="554"/>
    </row>
    <row r="23" spans="1:36" ht="22.5">
      <c r="A23" s="1313"/>
      <c r="B23" s="1313"/>
      <c r="C23" s="1313"/>
      <c r="D23" s="1313">
        <v>1</v>
      </c>
      <c r="E23" s="833"/>
      <c r="F23" s="833"/>
      <c r="G23" s="833"/>
      <c r="H23" s="833"/>
      <c r="I23" s="835"/>
      <c r="J23" s="827"/>
      <c r="K23" s="830"/>
      <c r="L23" s="562" t="str">
        <f>mergeValue(A23) &amp;"."&amp; mergeValue(B23)&amp;"."&amp; mergeValue(C23)&amp;"."&amp; mergeValue(D23)</f>
        <v>1.1.1.1</v>
      </c>
      <c r="M23" s="518" t="s">
        <v>21</v>
      </c>
      <c r="N23" s="615"/>
      <c r="O23" s="1314"/>
      <c r="P23" s="1314"/>
      <c r="Q23" s="1314"/>
      <c r="R23" s="1314"/>
      <c r="S23" s="1314"/>
      <c r="T23" s="1314"/>
      <c r="U23" s="1314"/>
      <c r="V23" s="1314"/>
      <c r="W23" s="1129" t="s">
        <v>601</v>
      </c>
      <c r="Y23" s="558"/>
      <c r="Z23" s="558" t="str">
        <f t="shared" si="0"/>
        <v xml:space="preserve">Источник тепловой энергии  </v>
      </c>
      <c r="AA23" s="558"/>
      <c r="AB23" s="558"/>
      <c r="AC23" s="558"/>
      <c r="AI23" s="554"/>
      <c r="AJ23" s="554"/>
    </row>
    <row r="24" spans="1:36" ht="78.75">
      <c r="A24" s="1313"/>
      <c r="B24" s="1313"/>
      <c r="C24" s="1313"/>
      <c r="D24" s="1313"/>
      <c r="E24" s="1313">
        <v>1</v>
      </c>
      <c r="F24" s="833"/>
      <c r="G24" s="833"/>
      <c r="H24" s="831">
        <v>1</v>
      </c>
      <c r="I24" s="1313">
        <v>1</v>
      </c>
      <c r="J24" s="833"/>
      <c r="K24" s="838"/>
      <c r="L24" s="562" t="str">
        <f>mergeValue(A24) &amp;"."&amp; mergeValue(B24)&amp;"."&amp; mergeValue(C24)&amp;"."&amp; mergeValue(D24)&amp;"."&amp; mergeValue(E24)</f>
        <v>1.1.1.1.1</v>
      </c>
      <c r="M24" s="524" t="s">
        <v>8</v>
      </c>
      <c r="N24" s="615"/>
      <c r="O24" s="1315"/>
      <c r="P24" s="1315"/>
      <c r="Q24" s="1315"/>
      <c r="R24" s="1315"/>
      <c r="S24" s="1315"/>
      <c r="T24" s="1315"/>
      <c r="U24" s="1315"/>
      <c r="V24" s="1315"/>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13"/>
      <c r="B25" s="1313"/>
      <c r="C25" s="1313"/>
      <c r="D25" s="1313"/>
      <c r="E25" s="1313"/>
      <c r="F25" s="1313">
        <v>1</v>
      </c>
      <c r="G25" s="831"/>
      <c r="H25" s="831"/>
      <c r="I25" s="1313"/>
      <c r="J25" s="1313">
        <v>1</v>
      </c>
      <c r="K25" s="839"/>
      <c r="L25" s="562" t="str">
        <f>mergeValue(A25) &amp;"."&amp; mergeValue(B25)&amp;"."&amp; mergeValue(C25)&amp;"."&amp; mergeValue(D25)&amp;"."&amp; mergeValue(E25)&amp;"."&amp; mergeValue(F25)</f>
        <v>1.1.1.1.1.1</v>
      </c>
      <c r="M25" s="525" t="s">
        <v>9</v>
      </c>
      <c r="N25" s="615"/>
      <c r="O25" s="1316"/>
      <c r="P25" s="1317"/>
      <c r="Q25" s="1317"/>
      <c r="R25" s="1317"/>
      <c r="S25" s="1317"/>
      <c r="T25" s="1317"/>
      <c r="U25" s="1317"/>
      <c r="V25" s="1318"/>
      <c r="W25" s="1129" t="s">
        <v>720</v>
      </c>
      <c r="Y25" s="558"/>
      <c r="Z25" s="558" t="str">
        <f t="shared" si="0"/>
        <v>Группа потребителей</v>
      </c>
      <c r="AA25" s="558"/>
      <c r="AB25" s="558"/>
      <c r="AC25" s="558"/>
      <c r="AI25" s="554"/>
      <c r="AJ25" s="554"/>
    </row>
    <row r="26" spans="1:36" ht="122.1" customHeight="1">
      <c r="A26" s="1313"/>
      <c r="B26" s="1313"/>
      <c r="C26" s="1313"/>
      <c r="D26" s="1313"/>
      <c r="E26" s="1313"/>
      <c r="F26" s="1313"/>
      <c r="G26" s="831">
        <v>1</v>
      </c>
      <c r="H26" s="831"/>
      <c r="I26" s="1313"/>
      <c r="J26" s="1313"/>
      <c r="K26" s="839">
        <v>1</v>
      </c>
      <c r="L26" s="562" t="str">
        <f>mergeValue(A26) &amp;"."&amp; mergeValue(B26)&amp;"."&amp; mergeValue(C26)&amp;"."&amp; mergeValue(D26)&amp;"."&amp; mergeValue(E26)&amp;"."&amp; mergeValue(F26)&amp;"."&amp; mergeValue(G26)</f>
        <v>1.1.1.1.1.1.1</v>
      </c>
      <c r="M26" s="1088"/>
      <c r="N26" s="615"/>
      <c r="O26" s="532"/>
      <c r="P26" s="532"/>
      <c r="Q26" s="1040"/>
      <c r="R26" s="1284"/>
      <c r="S26" s="1285" t="s">
        <v>83</v>
      </c>
      <c r="T26" s="1284"/>
      <c r="U26" s="1285" t="s">
        <v>84</v>
      </c>
      <c r="V26" s="532"/>
      <c r="W26" s="1302" t="s">
        <v>721</v>
      </c>
      <c r="X26" s="554" t="str">
        <f>strCheckDate(O27:V27)</f>
        <v/>
      </c>
      <c r="Y26" s="558"/>
      <c r="Z26" s="558" t="str">
        <f t="shared" si="0"/>
        <v/>
      </c>
      <c r="AA26" s="558"/>
      <c r="AB26" s="558"/>
      <c r="AC26" s="558"/>
      <c r="AI26" s="554"/>
      <c r="AJ26" s="554"/>
    </row>
    <row r="27" spans="1:36" ht="11.25" hidden="1">
      <c r="A27" s="1313"/>
      <c r="B27" s="1313"/>
      <c r="C27" s="1313"/>
      <c r="D27" s="1313"/>
      <c r="E27" s="1313"/>
      <c r="F27" s="1313"/>
      <c r="G27" s="831"/>
      <c r="H27" s="831"/>
      <c r="I27" s="1313"/>
      <c r="J27" s="1313"/>
      <c r="K27" s="839"/>
      <c r="L27" s="569"/>
      <c r="M27" s="615"/>
      <c r="N27" s="615"/>
      <c r="O27" s="532"/>
      <c r="P27" s="532"/>
      <c r="Q27" s="553" t="str">
        <f>R26 &amp; "-" &amp; T26</f>
        <v>-</v>
      </c>
      <c r="R27" s="1284"/>
      <c r="S27" s="1285"/>
      <c r="T27" s="1284"/>
      <c r="U27" s="1285"/>
      <c r="V27" s="532"/>
      <c r="W27" s="1303"/>
      <c r="Y27" s="558"/>
      <c r="Z27" s="558" t="str">
        <f t="shared" si="0"/>
        <v/>
      </c>
      <c r="AA27" s="558"/>
      <c r="AB27" s="558"/>
      <c r="AC27" s="558"/>
      <c r="AI27" s="554"/>
      <c r="AJ27" s="554"/>
    </row>
    <row r="28" spans="1:36" ht="15" customHeight="1">
      <c r="A28" s="1313"/>
      <c r="B28" s="1313"/>
      <c r="C28" s="1313"/>
      <c r="D28" s="1313"/>
      <c r="E28" s="1313"/>
      <c r="F28" s="1313"/>
      <c r="G28" s="833"/>
      <c r="H28" s="831"/>
      <c r="I28" s="1313"/>
      <c r="J28" s="1313"/>
      <c r="K28" s="838"/>
      <c r="L28" s="508"/>
      <c r="M28" s="527" t="s">
        <v>24</v>
      </c>
      <c r="N28" s="534"/>
      <c r="O28" s="534"/>
      <c r="P28" s="534"/>
      <c r="Q28" s="534"/>
      <c r="R28" s="534"/>
      <c r="S28" s="534"/>
      <c r="T28" s="534"/>
      <c r="U28" s="534"/>
      <c r="V28" s="530"/>
      <c r="W28" s="1304"/>
      <c r="Y28" s="558"/>
      <c r="Z28" s="558" t="str">
        <f t="shared" si="0"/>
        <v>Добавить вид теплоносителя (параметры теплоносителя)</v>
      </c>
      <c r="AA28" s="558"/>
      <c r="AB28" s="558"/>
      <c r="AC28" s="558"/>
      <c r="AI28" s="554"/>
      <c r="AJ28" s="554"/>
    </row>
    <row r="29" spans="1:36" ht="15" customHeight="1">
      <c r="A29" s="1313"/>
      <c r="B29" s="1313"/>
      <c r="C29" s="1313"/>
      <c r="D29" s="1313"/>
      <c r="E29" s="1313"/>
      <c r="F29" s="833"/>
      <c r="G29" s="833"/>
      <c r="H29" s="831"/>
      <c r="I29" s="1313"/>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13"/>
      <c r="B30" s="1313"/>
      <c r="C30" s="1313"/>
      <c r="D30" s="1313"/>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13"/>
      <c r="B31" s="1313"/>
      <c r="C31" s="1313"/>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13"/>
      <c r="B32" s="1313"/>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13"/>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6" t="s">
        <v>722</v>
      </c>
      <c r="N36" s="1276"/>
      <c r="O36" s="1276"/>
      <c r="P36" s="1276"/>
      <c r="Q36" s="1276"/>
      <c r="R36" s="1276"/>
      <c r="S36" s="1276"/>
      <c r="T36" s="1276"/>
      <c r="U36" s="1276"/>
      <c r="V36" s="1276"/>
      <c r="W36" s="1276"/>
    </row>
  </sheetData>
  <sheetProtection password="FA9C" sheet="1" objects="1" scenarios="1" formatColumns="0" formatRows="0"/>
  <dataConsolidate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7" t="s">
        <v>470</v>
      </c>
      <c r="G2" s="1278"/>
      <c r="H2" s="1279"/>
      <c r="I2" s="757"/>
    </row>
    <row r="3" spans="1:20" ht="3" customHeight="1"/>
    <row r="4" spans="1:20" s="539" customFormat="1" ht="11.25">
      <c r="A4" s="734"/>
      <c r="B4" s="734"/>
      <c r="C4" s="734"/>
      <c r="D4" s="734"/>
      <c r="F4" s="1229" t="s">
        <v>445</v>
      </c>
      <c r="G4" s="1229"/>
      <c r="H4" s="1229"/>
      <c r="I4" s="1280"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80"/>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11.05.2023</v>
      </c>
      <c r="I7" s="767" t="s">
        <v>472</v>
      </c>
      <c r="J7" s="584"/>
      <c r="K7" s="734"/>
      <c r="L7" s="734"/>
      <c r="M7" s="734"/>
      <c r="N7" s="734"/>
      <c r="O7" s="734"/>
      <c r="P7" s="734"/>
      <c r="Q7" s="734"/>
      <c r="R7" s="734"/>
      <c r="S7" s="734"/>
      <c r="T7" s="734"/>
    </row>
    <row r="8" spans="1:20" s="539" customFormat="1" ht="45">
      <c r="A8" s="1281">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81"/>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81"/>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81"/>
      <c r="B11" s="1281">
        <v>1</v>
      </c>
      <c r="C11" s="740"/>
      <c r="D11" s="740"/>
      <c r="F11" s="765" t="str">
        <f>"4."&amp;mergeValue(A11) &amp;"."&amp;mergeValue(B11)</f>
        <v>4.1.1</v>
      </c>
      <c r="G11" s="778" t="s">
        <v>570</v>
      </c>
      <c r="H11" s="756" t="str">
        <f>IF(region_name="","",region_name)</f>
        <v>Ярославская область</v>
      </c>
      <c r="I11" s="767" t="s">
        <v>478</v>
      </c>
      <c r="J11" s="584"/>
      <c r="K11" s="734"/>
      <c r="L11" s="734"/>
      <c r="M11" s="734"/>
      <c r="N11" s="734"/>
      <c r="O11" s="734"/>
      <c r="P11" s="734"/>
      <c r="Q11" s="734"/>
      <c r="R11" s="734"/>
      <c r="S11" s="734"/>
      <c r="T11" s="734"/>
    </row>
    <row r="12" spans="1:20" s="539" customFormat="1" ht="22.5">
      <c r="A12" s="1281"/>
      <c r="B12" s="1281"/>
      <c r="C12" s="1281">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81"/>
      <c r="B13" s="1281"/>
      <c r="C13" s="1281"/>
      <c r="D13" s="740">
        <v>1</v>
      </c>
      <c r="F13" s="765" t="str">
        <f>"4."&amp;mergeValue(A13) &amp;"."&amp;mergeValue(B13)&amp;"."&amp;mergeValue(C13)&amp;"."&amp;mergeValue(D13)</f>
        <v>4.1.1.1.1</v>
      </c>
      <c r="G13" s="769" t="s">
        <v>477</v>
      </c>
      <c r="H13" s="756"/>
      <c r="I13" s="1319" t="s">
        <v>569</v>
      </c>
      <c r="J13" s="584"/>
      <c r="K13" s="734"/>
      <c r="L13" s="734"/>
      <c r="M13" s="734"/>
      <c r="N13" s="734"/>
      <c r="O13" s="734"/>
      <c r="P13" s="734"/>
      <c r="Q13" s="734"/>
      <c r="R13" s="734"/>
      <c r="S13" s="734"/>
      <c r="T13" s="734"/>
    </row>
    <row r="14" spans="1:20" s="539" customFormat="1" ht="18.75">
      <c r="A14" s="1281"/>
      <c r="B14" s="1281"/>
      <c r="C14" s="1281"/>
      <c r="D14" s="740"/>
      <c r="F14" s="770"/>
      <c r="G14" s="722" t="s">
        <v>4</v>
      </c>
      <c r="H14" s="593"/>
      <c r="I14" s="1319"/>
      <c r="J14" s="584"/>
      <c r="K14" s="734"/>
      <c r="L14" s="734"/>
      <c r="M14" s="734"/>
      <c r="N14" s="734"/>
      <c r="O14" s="734"/>
      <c r="P14" s="734"/>
      <c r="Q14" s="734"/>
      <c r="R14" s="734"/>
      <c r="S14" s="734"/>
      <c r="T14" s="734"/>
    </row>
    <row r="15" spans="1:20" s="539" customFormat="1" ht="18.75">
      <c r="A15" s="1281"/>
      <c r="B15" s="1281"/>
      <c r="C15" s="740"/>
      <c r="D15" s="740"/>
      <c r="F15" s="603"/>
      <c r="G15" s="546" t="s">
        <v>401</v>
      </c>
      <c r="H15" s="604"/>
      <c r="I15" s="605"/>
      <c r="J15" s="584"/>
      <c r="K15" s="734"/>
      <c r="L15" s="734"/>
      <c r="M15" s="734"/>
      <c r="N15" s="734"/>
      <c r="O15" s="734"/>
      <c r="P15" s="734"/>
      <c r="Q15" s="734"/>
      <c r="R15" s="734"/>
      <c r="S15" s="734"/>
      <c r="T15" s="734"/>
    </row>
    <row r="16" spans="1:20" s="539" customFormat="1" ht="18.75">
      <c r="A16" s="1281"/>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6" t="s">
        <v>571</v>
      </c>
      <c r="H19" s="1276"/>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11" t="s">
        <v>717</v>
      </c>
      <c r="M5" s="1311"/>
      <c r="N5" s="1311"/>
      <c r="O5" s="1311"/>
      <c r="P5" s="1311"/>
      <c r="Q5" s="1311"/>
      <c r="R5" s="1311"/>
      <c r="S5" s="1311"/>
      <c r="T5" s="1311"/>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21"/>
      <c r="P7" s="1322"/>
      <c r="Q7" s="1322"/>
      <c r="R7" s="1322"/>
      <c r="S7" s="1322"/>
      <c r="T7" s="1323"/>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305"/>
      <c r="P9" s="1305"/>
      <c r="Q9" s="1305"/>
      <c r="R9" s="1305"/>
      <c r="S9" s="1305"/>
      <c r="T9" s="1305"/>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306" t="str">
        <f>IF(datePr_ch="",IF(datePr="","",datePr),datePr_ch)</f>
        <v>26.04.2023</v>
      </c>
      <c r="P10" s="1306"/>
      <c r="Q10" s="1306"/>
      <c r="R10" s="1306"/>
      <c r="S10" s="1306"/>
      <c r="T10" s="1306"/>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306" t="str">
        <f>IF(numberPr_ch="",IF(numberPr="","",numberPr),numberPr_ch)</f>
        <v>31-046/23</v>
      </c>
      <c r="P11" s="1306"/>
      <c r="Q11" s="1306"/>
      <c r="R11" s="1306"/>
      <c r="S11" s="1306"/>
      <c r="T11" s="1306"/>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2"/>
      <c r="M12" s="1046"/>
      <c r="O12" s="1305"/>
      <c r="P12" s="1305"/>
      <c r="Q12" s="1305"/>
      <c r="R12" s="1305"/>
      <c r="S12" s="1305"/>
      <c r="T12" s="1305"/>
      <c r="U12" s="780"/>
      <c r="V12" s="780"/>
      <c r="X12" s="1121"/>
      <c r="Y12" s="1121"/>
      <c r="Z12" s="1121"/>
      <c r="AA12" s="1121"/>
      <c r="AB12" s="1121"/>
    </row>
    <row r="13" spans="1:34" s="539" customFormat="1" ht="11.25">
      <c r="A13" s="734"/>
      <c r="B13" s="734"/>
      <c r="C13" s="734"/>
      <c r="D13" s="734"/>
      <c r="E13" s="734"/>
      <c r="F13" s="734"/>
      <c r="G13" s="734"/>
      <c r="H13" s="734"/>
      <c r="L13" s="1312"/>
      <c r="M13" s="1312"/>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1"/>
      <c r="P14" s="1301"/>
      <c r="Q14" s="1301"/>
      <c r="R14" s="1301"/>
      <c r="S14" s="1301"/>
      <c r="T14" s="1301"/>
      <c r="U14" s="1301"/>
    </row>
    <row r="15" spans="1:34">
      <c r="J15" s="652"/>
      <c r="K15" s="652"/>
      <c r="L15" s="1229" t="s">
        <v>445</v>
      </c>
      <c r="M15" s="1229"/>
      <c r="N15" s="1229"/>
      <c r="O15" s="1229"/>
      <c r="P15" s="1229"/>
      <c r="Q15" s="1229"/>
      <c r="R15" s="1229"/>
      <c r="S15" s="1229"/>
      <c r="T15" s="1229"/>
      <c r="U15" s="1229"/>
      <c r="V15" s="1229"/>
      <c r="W15" s="1229" t="s">
        <v>446</v>
      </c>
    </row>
    <row r="16" spans="1:34" ht="14.25" customHeight="1">
      <c r="J16" s="652"/>
      <c r="K16" s="652"/>
      <c r="L16" s="1310" t="s">
        <v>91</v>
      </c>
      <c r="M16" s="1310" t="s">
        <v>602</v>
      </c>
      <c r="N16" s="630"/>
      <c r="O16" s="1286" t="s">
        <v>604</v>
      </c>
      <c r="P16" s="1287"/>
      <c r="Q16" s="1287"/>
      <c r="R16" s="1287"/>
      <c r="S16" s="1287"/>
      <c r="T16" s="1288"/>
      <c r="U16" s="1289" t="s">
        <v>339</v>
      </c>
      <c r="V16" s="1307" t="s">
        <v>274</v>
      </c>
      <c r="W16" s="1229"/>
    </row>
    <row r="17" spans="1:36" ht="14.25" customHeight="1">
      <c r="J17" s="652"/>
      <c r="K17" s="652"/>
      <c r="L17" s="1310"/>
      <c r="M17" s="1310"/>
      <c r="N17" s="631"/>
      <c r="O17" s="1292" t="s">
        <v>578</v>
      </c>
      <c r="P17" s="1294" t="s">
        <v>270</v>
      </c>
      <c r="Q17" s="1295"/>
      <c r="R17" s="1296" t="s">
        <v>615</v>
      </c>
      <c r="S17" s="1297"/>
      <c r="T17" s="1298"/>
      <c r="U17" s="1290"/>
      <c r="V17" s="1308"/>
      <c r="W17" s="1229"/>
    </row>
    <row r="18" spans="1:36" ht="33.75" customHeight="1">
      <c r="J18" s="652"/>
      <c r="K18" s="652"/>
      <c r="L18" s="1310"/>
      <c r="M18" s="1310"/>
      <c r="N18" s="632"/>
      <c r="O18" s="1293"/>
      <c r="P18" s="719" t="s">
        <v>579</v>
      </c>
      <c r="Q18" s="719" t="s">
        <v>6</v>
      </c>
      <c r="R18" s="743" t="s">
        <v>273</v>
      </c>
      <c r="S18" s="1299" t="s">
        <v>272</v>
      </c>
      <c r="T18" s="1300"/>
      <c r="U18" s="1291"/>
      <c r="V18" s="1309"/>
      <c r="W18" s="1229"/>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282">
        <f ca="1">OFFSET(S19,0,-1)+1</f>
        <v>7</v>
      </c>
      <c r="T19" s="1282"/>
      <c r="U19" s="741">
        <f ca="1">OFFSET(U19,0,-2)+1</f>
        <v>8</v>
      </c>
      <c r="V19" s="618">
        <f ca="1">OFFSET(V19,0,-1)</f>
        <v>8</v>
      </c>
      <c r="W19" s="741">
        <f ca="1">OFFSET(W19,0,-1)+1</f>
        <v>9</v>
      </c>
    </row>
    <row r="20" spans="1:36" ht="22.5">
      <c r="A20" s="1313">
        <v>1</v>
      </c>
      <c r="B20" s="831"/>
      <c r="C20" s="831"/>
      <c r="D20" s="831"/>
      <c r="E20" s="832"/>
      <c r="F20" s="833"/>
      <c r="G20" s="833"/>
      <c r="H20" s="833"/>
      <c r="I20" s="834"/>
      <c r="J20" s="829"/>
      <c r="K20" s="836"/>
      <c r="L20" s="744">
        <f>mergeValue(A20)</f>
        <v>1</v>
      </c>
      <c r="M20" s="610" t="s">
        <v>19</v>
      </c>
      <c r="N20" s="615"/>
      <c r="O20" s="1314"/>
      <c r="P20" s="1314"/>
      <c r="Q20" s="1314"/>
      <c r="R20" s="1314"/>
      <c r="S20" s="1314"/>
      <c r="T20" s="1314"/>
      <c r="U20" s="1314"/>
      <c r="V20" s="1314"/>
      <c r="W20" s="1129" t="s">
        <v>718</v>
      </c>
      <c r="Y20" s="777"/>
      <c r="Z20" s="777" t="str">
        <f t="shared" ref="Z20:Z33" si="0">IF(M20="","",M20 )</f>
        <v>Наименование тарифа</v>
      </c>
      <c r="AA20" s="777"/>
      <c r="AB20" s="777"/>
      <c r="AC20" s="777"/>
      <c r="AI20" s="759"/>
      <c r="AJ20" s="759"/>
    </row>
    <row r="21" spans="1:36" ht="22.5">
      <c r="A21" s="1313"/>
      <c r="B21" s="1313">
        <v>1</v>
      </c>
      <c r="C21" s="831"/>
      <c r="D21" s="831"/>
      <c r="E21" s="833"/>
      <c r="F21" s="833"/>
      <c r="G21" s="833"/>
      <c r="H21" s="833"/>
      <c r="I21" s="828"/>
      <c r="J21" s="827"/>
      <c r="K21" s="830"/>
      <c r="L21" s="744" t="str">
        <f>mergeValue(A21) &amp;"."&amp; mergeValue(B21)</f>
        <v>1.1</v>
      </c>
      <c r="M21" s="658" t="s">
        <v>15</v>
      </c>
      <c r="N21" s="615"/>
      <c r="O21" s="1314"/>
      <c r="P21" s="1314"/>
      <c r="Q21" s="1314"/>
      <c r="R21" s="1314"/>
      <c r="S21" s="1314"/>
      <c r="T21" s="1314"/>
      <c r="U21" s="1314"/>
      <c r="V21" s="1314"/>
      <c r="W21" s="1129" t="s">
        <v>459</v>
      </c>
      <c r="Y21" s="777"/>
      <c r="Z21" s="777" t="str">
        <f t="shared" si="0"/>
        <v>Территория действия тарифа</v>
      </c>
      <c r="AA21" s="777"/>
      <c r="AB21" s="777"/>
      <c r="AC21" s="777"/>
      <c r="AI21" s="759"/>
      <c r="AJ21" s="759"/>
    </row>
    <row r="22" spans="1:36" ht="22.5">
      <c r="A22" s="1313"/>
      <c r="B22" s="1313"/>
      <c r="C22" s="1313">
        <v>1</v>
      </c>
      <c r="D22" s="831"/>
      <c r="E22" s="833"/>
      <c r="F22" s="833"/>
      <c r="G22" s="833"/>
      <c r="H22" s="833"/>
      <c r="I22" s="835"/>
      <c r="J22" s="827"/>
      <c r="K22" s="830"/>
      <c r="L22" s="744" t="str">
        <f>mergeValue(A22) &amp;"."&amp; mergeValue(B22)&amp;"."&amp; mergeValue(C22)</f>
        <v>1.1.1</v>
      </c>
      <c r="M22" s="659" t="s">
        <v>7</v>
      </c>
      <c r="N22" s="615"/>
      <c r="O22" s="1314"/>
      <c r="P22" s="1314"/>
      <c r="Q22" s="1314"/>
      <c r="R22" s="1314"/>
      <c r="S22" s="1314"/>
      <c r="T22" s="1314"/>
      <c r="U22" s="1314"/>
      <c r="V22" s="1314"/>
      <c r="W22" s="1129" t="s">
        <v>600</v>
      </c>
      <c r="Y22" s="777"/>
      <c r="Z22" s="777" t="str">
        <f t="shared" si="0"/>
        <v xml:space="preserve">Наименование системы теплоснабжения </v>
      </c>
      <c r="AA22" s="777"/>
      <c r="AB22" s="777"/>
      <c r="AC22" s="777"/>
      <c r="AI22" s="759"/>
      <c r="AJ22" s="759"/>
    </row>
    <row r="23" spans="1:36" ht="22.5">
      <c r="A23" s="1313"/>
      <c r="B23" s="1313"/>
      <c r="C23" s="1313"/>
      <c r="D23" s="1313">
        <v>1</v>
      </c>
      <c r="E23" s="833"/>
      <c r="F23" s="833"/>
      <c r="G23" s="833"/>
      <c r="H23" s="833"/>
      <c r="I23" s="835"/>
      <c r="J23" s="827"/>
      <c r="K23" s="830"/>
      <c r="L23" s="744" t="str">
        <f>mergeValue(A23) &amp;"."&amp; mergeValue(B23)&amp;"."&amp; mergeValue(C23)&amp;"."&amp; mergeValue(D23)</f>
        <v>1.1.1.1</v>
      </c>
      <c r="M23" s="660" t="s">
        <v>21</v>
      </c>
      <c r="N23" s="615"/>
      <c r="O23" s="1314"/>
      <c r="P23" s="1314"/>
      <c r="Q23" s="1314"/>
      <c r="R23" s="1314"/>
      <c r="S23" s="1314"/>
      <c r="T23" s="1314"/>
      <c r="U23" s="1314"/>
      <c r="V23" s="1314"/>
      <c r="W23" s="1129" t="s">
        <v>601</v>
      </c>
      <c r="Y23" s="777"/>
      <c r="Z23" s="777" t="str">
        <f t="shared" si="0"/>
        <v xml:space="preserve">Источник тепловой энергии  </v>
      </c>
      <c r="AA23" s="777"/>
      <c r="AB23" s="777"/>
      <c r="AC23" s="777"/>
      <c r="AI23" s="759"/>
      <c r="AJ23" s="759"/>
    </row>
    <row r="24" spans="1:36" ht="78.75">
      <c r="A24" s="1313"/>
      <c r="B24" s="1313"/>
      <c r="C24" s="1313"/>
      <c r="D24" s="1313"/>
      <c r="E24" s="1313">
        <v>1</v>
      </c>
      <c r="F24" s="833"/>
      <c r="G24" s="833"/>
      <c r="H24" s="831">
        <v>1</v>
      </c>
      <c r="I24" s="1313">
        <v>1</v>
      </c>
      <c r="J24" s="833"/>
      <c r="K24" s="838"/>
      <c r="L24" s="744" t="str">
        <f>mergeValue(A24) &amp;"."&amp; mergeValue(B24)&amp;"."&amp; mergeValue(C24)&amp;"."&amp; mergeValue(D24)&amp;"."&amp; mergeValue(E24)</f>
        <v>1.1.1.1.1</v>
      </c>
      <c r="M24" s="524" t="s">
        <v>8</v>
      </c>
      <c r="N24" s="615"/>
      <c r="O24" s="1315"/>
      <c r="P24" s="1315"/>
      <c r="Q24" s="1315"/>
      <c r="R24" s="1315"/>
      <c r="S24" s="1315"/>
      <c r="T24" s="1315"/>
      <c r="U24" s="1315"/>
      <c r="V24" s="1315"/>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13"/>
      <c r="B25" s="1313"/>
      <c r="C25" s="1313"/>
      <c r="D25" s="1313"/>
      <c r="E25" s="1313"/>
      <c r="F25" s="1313">
        <v>1</v>
      </c>
      <c r="G25" s="831"/>
      <c r="H25" s="831"/>
      <c r="I25" s="1313"/>
      <c r="J25" s="1313">
        <v>1</v>
      </c>
      <c r="K25" s="839"/>
      <c r="L25" s="744" t="str">
        <f>mergeValue(A25) &amp;"."&amp; mergeValue(B25)&amp;"."&amp; mergeValue(C25)&amp;"."&amp; mergeValue(D25)&amp;"."&amp; mergeValue(E25)&amp;"."&amp; mergeValue(F25)</f>
        <v>1.1.1.1.1.1</v>
      </c>
      <c r="M25" s="525" t="s">
        <v>9</v>
      </c>
      <c r="N25" s="615"/>
      <c r="O25" s="1315"/>
      <c r="P25" s="1315"/>
      <c r="Q25" s="1315"/>
      <c r="R25" s="1315"/>
      <c r="S25" s="1315"/>
      <c r="T25" s="1315"/>
      <c r="U25" s="1315"/>
      <c r="V25" s="1315"/>
      <c r="W25" s="1129" t="s">
        <v>720</v>
      </c>
      <c r="Y25" s="777"/>
      <c r="Z25" s="777" t="str">
        <f t="shared" si="0"/>
        <v>Группа потребителей</v>
      </c>
      <c r="AA25" s="777"/>
      <c r="AB25" s="777"/>
      <c r="AC25" s="777"/>
      <c r="AI25" s="759"/>
      <c r="AJ25" s="759"/>
    </row>
    <row r="26" spans="1:36" ht="122.1" customHeight="1">
      <c r="A26" s="1313"/>
      <c r="B26" s="1313"/>
      <c r="C26" s="1313"/>
      <c r="D26" s="1313"/>
      <c r="E26" s="1313"/>
      <c r="F26" s="1313"/>
      <c r="G26" s="831">
        <v>1</v>
      </c>
      <c r="H26" s="831"/>
      <c r="I26" s="1313"/>
      <c r="J26" s="1313"/>
      <c r="K26" s="839">
        <v>1</v>
      </c>
      <c r="L26" s="744" t="str">
        <f>mergeValue(A26) &amp;"."&amp; mergeValue(B26)&amp;"."&amp; mergeValue(C26)&amp;"."&amp; mergeValue(D26)&amp;"."&amp; mergeValue(E26)&amp;"."&amp; mergeValue(F26)&amp;"."&amp; mergeValue(G26)</f>
        <v>1.1.1.1.1.1.1</v>
      </c>
      <c r="M26" s="1088"/>
      <c r="N26" s="615"/>
      <c r="O26" s="726"/>
      <c r="P26" s="726"/>
      <c r="Q26" s="1040"/>
      <c r="R26" s="1284"/>
      <c r="S26" s="1285" t="s">
        <v>83</v>
      </c>
      <c r="T26" s="1284"/>
      <c r="U26" s="1285" t="s">
        <v>84</v>
      </c>
      <c r="V26" s="726"/>
      <c r="W26" s="1302" t="s">
        <v>721</v>
      </c>
      <c r="X26" s="759" t="str">
        <f>strCheckDate(O27:V27)</f>
        <v/>
      </c>
      <c r="Y26" s="777"/>
      <c r="Z26" s="777" t="str">
        <f t="shared" si="0"/>
        <v/>
      </c>
      <c r="AA26" s="777"/>
      <c r="AB26" s="777"/>
      <c r="AC26" s="777"/>
      <c r="AI26" s="759"/>
      <c r="AJ26" s="759"/>
    </row>
    <row r="27" spans="1:36" ht="11.25" hidden="1">
      <c r="A27" s="1313"/>
      <c r="B27" s="1313"/>
      <c r="C27" s="1313"/>
      <c r="D27" s="1313"/>
      <c r="E27" s="1313"/>
      <c r="F27" s="1313"/>
      <c r="G27" s="831"/>
      <c r="H27" s="831"/>
      <c r="I27" s="1313"/>
      <c r="J27" s="1313"/>
      <c r="K27" s="839"/>
      <c r="L27" s="752"/>
      <c r="M27" s="615"/>
      <c r="N27" s="615"/>
      <c r="O27" s="726"/>
      <c r="P27" s="726"/>
      <c r="Q27" s="732" t="str">
        <f>R26 &amp; "-" &amp; T26</f>
        <v>-</v>
      </c>
      <c r="R27" s="1284"/>
      <c r="S27" s="1285"/>
      <c r="T27" s="1284"/>
      <c r="U27" s="1285"/>
      <c r="V27" s="726"/>
      <c r="W27" s="1303"/>
      <c r="Y27" s="777"/>
      <c r="Z27" s="777" t="str">
        <f t="shared" si="0"/>
        <v/>
      </c>
      <c r="AA27" s="777"/>
      <c r="AB27" s="777"/>
      <c r="AC27" s="777"/>
      <c r="AI27" s="759"/>
      <c r="AJ27" s="759"/>
    </row>
    <row r="28" spans="1:36" ht="15" customHeight="1">
      <c r="A28" s="1313"/>
      <c r="B28" s="1313"/>
      <c r="C28" s="1313"/>
      <c r="D28" s="1313"/>
      <c r="E28" s="1313"/>
      <c r="F28" s="1313"/>
      <c r="G28" s="833"/>
      <c r="H28" s="831"/>
      <c r="I28" s="1313"/>
      <c r="J28" s="1313"/>
      <c r="K28" s="838"/>
      <c r="L28" s="654"/>
      <c r="M28" s="527" t="s">
        <v>24</v>
      </c>
      <c r="N28" s="728"/>
      <c r="O28" s="728"/>
      <c r="P28" s="728"/>
      <c r="Q28" s="728"/>
      <c r="R28" s="728"/>
      <c r="S28" s="728"/>
      <c r="T28" s="728"/>
      <c r="U28" s="728"/>
      <c r="V28" s="725"/>
      <c r="W28" s="1304"/>
      <c r="Y28" s="777"/>
      <c r="Z28" s="777" t="str">
        <f t="shared" si="0"/>
        <v>Добавить вид теплоносителя (параметры теплоносителя)</v>
      </c>
      <c r="AA28" s="777"/>
      <c r="AB28" s="777"/>
      <c r="AC28" s="777"/>
      <c r="AI28" s="759"/>
      <c r="AJ28" s="759"/>
    </row>
    <row r="29" spans="1:36" ht="15" customHeight="1">
      <c r="A29" s="1313"/>
      <c r="B29" s="1313"/>
      <c r="C29" s="1313"/>
      <c r="D29" s="1313"/>
      <c r="E29" s="1313"/>
      <c r="F29" s="833"/>
      <c r="G29" s="833"/>
      <c r="H29" s="831"/>
      <c r="I29" s="1313"/>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13"/>
      <c r="B30" s="1313"/>
      <c r="C30" s="1313"/>
      <c r="D30" s="1313"/>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13"/>
      <c r="B31" s="1313"/>
      <c r="C31" s="1313"/>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13"/>
      <c r="B32" s="1313"/>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13"/>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6" t="s">
        <v>722</v>
      </c>
      <c r="N36" s="1276"/>
      <c r="O36" s="1276"/>
      <c r="P36" s="1276"/>
      <c r="Q36" s="1276"/>
      <c r="R36" s="1276"/>
      <c r="S36" s="1276"/>
      <c r="T36" s="1276"/>
      <c r="U36" s="1276"/>
      <c r="V36" s="1276"/>
      <c r="W36" s="1276"/>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7" t="s">
        <v>470</v>
      </c>
      <c r="G2" s="1278"/>
      <c r="H2" s="1279"/>
      <c r="I2" s="609"/>
    </row>
    <row r="3" spans="1:20" ht="3" customHeight="1"/>
    <row r="4" spans="1:20" s="539" customFormat="1" ht="11.25">
      <c r="A4" s="559"/>
      <c r="B4" s="559"/>
      <c r="C4" s="559"/>
      <c r="D4" s="559"/>
      <c r="F4" s="1229" t="s">
        <v>445</v>
      </c>
      <c r="G4" s="1229"/>
      <c r="H4" s="1229"/>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11.05.2023</v>
      </c>
      <c r="I7" s="550" t="s">
        <v>472</v>
      </c>
      <c r="J7" s="584"/>
      <c r="K7" s="559"/>
      <c r="L7" s="559"/>
      <c r="M7" s="559"/>
      <c r="N7" s="559"/>
      <c r="O7" s="559"/>
      <c r="P7" s="559"/>
      <c r="Q7" s="559"/>
      <c r="R7" s="559"/>
      <c r="S7" s="559"/>
      <c r="T7" s="559"/>
    </row>
    <row r="8" spans="1:20" s="539" customFormat="1" ht="45">
      <c r="A8" s="1281">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str">
        <f>"4."&amp;mergeValue(A11) &amp;"."&amp;mergeValue(B11)</f>
        <v>4.1.1</v>
      </c>
      <c r="G11" s="580" t="s">
        <v>570</v>
      </c>
      <c r="H11" s="573" t="str">
        <f>IF(region_name="","",region_name)</f>
        <v>Ярославская область</v>
      </c>
      <c r="I11" s="550" t="s">
        <v>478</v>
      </c>
      <c r="J11" s="584"/>
      <c r="K11" s="559"/>
      <c r="L11" s="559"/>
      <c r="M11" s="559"/>
      <c r="N11" s="559"/>
      <c r="O11" s="559"/>
      <c r="P11" s="559"/>
      <c r="Q11" s="559"/>
      <c r="R11" s="559"/>
      <c r="S11" s="559"/>
      <c r="T11" s="559"/>
    </row>
    <row r="12" spans="1:20" s="539" customFormat="1" ht="22.5">
      <c r="A12" s="1281"/>
      <c r="B12" s="1281"/>
      <c r="C12" s="1281">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str">
        <f>"4."&amp;mergeValue(A13) &amp;"."&amp;mergeValue(B13)&amp;"."&amp;mergeValue(C13)&amp;"."&amp;mergeValue(D13)</f>
        <v>4.1.1.1.1</v>
      </c>
      <c r="G13" s="602" t="s">
        <v>477</v>
      </c>
      <c r="H13" s="573"/>
      <c r="I13" s="1319"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319"/>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11" t="s">
        <v>717</v>
      </c>
      <c r="M5" s="1311"/>
      <c r="N5" s="1311"/>
      <c r="O5" s="1311"/>
      <c r="P5" s="1311"/>
      <c r="Q5" s="1311"/>
      <c r="R5" s="1311"/>
      <c r="S5" s="1311"/>
      <c r="T5" s="1311"/>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2"/>
      <c r="M7" s="1046"/>
      <c r="O7" s="1305"/>
      <c r="P7" s="1305"/>
      <c r="Q7" s="1305"/>
      <c r="R7" s="1305"/>
      <c r="S7" s="1305"/>
      <c r="T7" s="1305"/>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306" t="str">
        <f>IF(datePr_ch="",IF(datePr="","",datePr),datePr_ch)</f>
        <v>26.04.2023</v>
      </c>
      <c r="P8" s="1306"/>
      <c r="Q8" s="1306"/>
      <c r="R8" s="1306"/>
      <c r="S8" s="1306"/>
      <c r="T8" s="1306"/>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306" t="str">
        <f>IF(numberPr_ch="",IF(numberPr="","",numberPr),numberPr_ch)</f>
        <v>31-046/23</v>
      </c>
      <c r="P9" s="1306"/>
      <c r="Q9" s="1306"/>
      <c r="R9" s="1306"/>
      <c r="S9" s="1306"/>
      <c r="T9" s="1306"/>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2"/>
      <c r="M10" s="1046"/>
      <c r="O10" s="1305"/>
      <c r="P10" s="1305"/>
      <c r="Q10" s="1305"/>
      <c r="R10" s="1305"/>
      <c r="S10" s="1305"/>
      <c r="T10" s="1305"/>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7"/>
      <c r="P12" s="1327"/>
      <c r="Q12" s="1327"/>
      <c r="R12" s="1327"/>
      <c r="S12" s="1327"/>
      <c r="T12" s="1327"/>
      <c r="U12" s="1327"/>
    </row>
    <row r="13" spans="1:33">
      <c r="J13" s="451"/>
      <c r="K13" s="451"/>
      <c r="L13" s="1229" t="s">
        <v>445</v>
      </c>
      <c r="M13" s="1229"/>
      <c r="N13" s="1229"/>
      <c r="O13" s="1229"/>
      <c r="P13" s="1229"/>
      <c r="Q13" s="1229"/>
      <c r="R13" s="1229"/>
      <c r="S13" s="1229"/>
      <c r="T13" s="1229"/>
      <c r="U13" s="1229"/>
      <c r="V13" s="1229"/>
      <c r="W13" s="1229" t="s">
        <v>446</v>
      </c>
    </row>
    <row r="14" spans="1:33" ht="14.25" customHeight="1">
      <c r="J14" s="451"/>
      <c r="K14" s="451"/>
      <c r="L14" s="1310" t="s">
        <v>91</v>
      </c>
      <c r="M14" s="1310" t="s">
        <v>602</v>
      </c>
      <c r="N14" s="444"/>
      <c r="O14" s="1286" t="s">
        <v>604</v>
      </c>
      <c r="P14" s="1287"/>
      <c r="Q14" s="1287"/>
      <c r="R14" s="1287"/>
      <c r="S14" s="1287"/>
      <c r="T14" s="1288"/>
      <c r="U14" s="1289" t="s">
        <v>339</v>
      </c>
      <c r="V14" s="1326" t="s">
        <v>274</v>
      </c>
      <c r="W14" s="1229"/>
    </row>
    <row r="15" spans="1:33" ht="14.25" customHeight="1">
      <c r="J15" s="451"/>
      <c r="K15" s="451"/>
      <c r="L15" s="1310"/>
      <c r="M15" s="1310"/>
      <c r="N15" s="443"/>
      <c r="O15" s="1292" t="s">
        <v>603</v>
      </c>
      <c r="P15" s="624"/>
      <c r="Q15" s="624"/>
      <c r="R15" s="1297" t="s">
        <v>615</v>
      </c>
      <c r="S15" s="1297"/>
      <c r="T15" s="1298"/>
      <c r="U15" s="1290"/>
      <c r="V15" s="1326"/>
      <c r="W15" s="1229"/>
    </row>
    <row r="16" spans="1:33" ht="30.75" customHeight="1">
      <c r="J16" s="451"/>
      <c r="K16" s="451"/>
      <c r="L16" s="1310"/>
      <c r="M16" s="1310"/>
      <c r="N16" s="442"/>
      <c r="O16" s="1293"/>
      <c r="P16" s="622"/>
      <c r="Q16" s="623"/>
      <c r="R16" s="506" t="s">
        <v>273</v>
      </c>
      <c r="S16" s="1299" t="s">
        <v>272</v>
      </c>
      <c r="T16" s="1300"/>
      <c r="U16" s="1291"/>
      <c r="V16" s="1326"/>
      <c r="W16" s="1229"/>
    </row>
    <row r="17" spans="1:33">
      <c r="J17" s="451"/>
      <c r="K17" s="459">
        <v>1</v>
      </c>
      <c r="L17" s="606" t="s">
        <v>92</v>
      </c>
      <c r="M17" s="606" t="s">
        <v>48</v>
      </c>
      <c r="N17" s="479" t="s">
        <v>48</v>
      </c>
      <c r="O17" s="607">
        <f ca="1">OFFSET(O17,0,-1)+1</f>
        <v>3</v>
      </c>
      <c r="P17" s="608">
        <f ca="1">OFFSET(P17,0,-1)</f>
        <v>3</v>
      </c>
      <c r="Q17" s="608">
        <f ca="1">OFFSET(Q17,0,-1)</f>
        <v>3</v>
      </c>
      <c r="R17" s="607">
        <f ca="1">OFFSET(R17,0,-1)+1</f>
        <v>4</v>
      </c>
      <c r="S17" s="1324">
        <f ca="1">OFFSET(S17,0,-1)+1</f>
        <v>5</v>
      </c>
      <c r="T17" s="1324"/>
      <c r="U17" s="607">
        <f ca="1">OFFSET(U17,0,-2)+1</f>
        <v>6</v>
      </c>
      <c r="V17" s="608">
        <f ca="1">OFFSET(V17,0,-1)</f>
        <v>6</v>
      </c>
      <c r="W17" s="607">
        <f ca="1">OFFSET(W17,0,-1)+1</f>
        <v>7</v>
      </c>
    </row>
    <row r="18" spans="1:33" ht="22.5">
      <c r="A18" s="1313">
        <v>1</v>
      </c>
      <c r="B18" s="849"/>
      <c r="C18" s="849"/>
      <c r="D18" s="849"/>
      <c r="E18" s="850"/>
      <c r="F18" s="851"/>
      <c r="G18" s="851"/>
      <c r="H18" s="851"/>
      <c r="I18" s="852"/>
      <c r="J18" s="847"/>
      <c r="K18" s="854"/>
      <c r="L18" s="562">
        <f>mergeValue(A18)</f>
        <v>1</v>
      </c>
      <c r="M18" s="610" t="s">
        <v>19</v>
      </c>
      <c r="N18" s="549"/>
      <c r="O18" s="1325"/>
      <c r="P18" s="1325"/>
      <c r="Q18" s="1325"/>
      <c r="R18" s="1325"/>
      <c r="S18" s="1325"/>
      <c r="T18" s="1325"/>
      <c r="U18" s="1325"/>
      <c r="V18" s="1325"/>
      <c r="W18" s="1129" t="s">
        <v>718</v>
      </c>
    </row>
    <row r="19" spans="1:33" ht="22.5">
      <c r="A19" s="1313"/>
      <c r="B19" s="1313">
        <v>1</v>
      </c>
      <c r="C19" s="849"/>
      <c r="D19" s="849"/>
      <c r="E19" s="851"/>
      <c r="F19" s="851"/>
      <c r="G19" s="851"/>
      <c r="H19" s="851"/>
      <c r="I19" s="846"/>
      <c r="J19" s="845"/>
      <c r="K19" s="848"/>
      <c r="L19" s="562" t="str">
        <f>mergeValue(A19) &amp;"."&amp; mergeValue(B19)</f>
        <v>1.1</v>
      </c>
      <c r="M19" s="516" t="s">
        <v>15</v>
      </c>
      <c r="N19" s="549"/>
      <c r="O19" s="1325"/>
      <c r="P19" s="1325"/>
      <c r="Q19" s="1325"/>
      <c r="R19" s="1325"/>
      <c r="S19" s="1325"/>
      <c r="T19" s="1325"/>
      <c r="U19" s="1325"/>
      <c r="V19" s="1325"/>
      <c r="W19" s="1129" t="s">
        <v>459</v>
      </c>
    </row>
    <row r="20" spans="1:33" ht="22.5">
      <c r="A20" s="1313"/>
      <c r="B20" s="1313"/>
      <c r="C20" s="1313">
        <v>1</v>
      </c>
      <c r="D20" s="849"/>
      <c r="E20" s="851"/>
      <c r="F20" s="851"/>
      <c r="G20" s="851"/>
      <c r="H20" s="851"/>
      <c r="I20" s="853"/>
      <c r="J20" s="845"/>
      <c r="K20" s="848"/>
      <c r="L20" s="562" t="str">
        <f>mergeValue(A20) &amp;"."&amp; mergeValue(B20)&amp;"."&amp; mergeValue(C20)</f>
        <v>1.1.1</v>
      </c>
      <c r="M20" s="517" t="s">
        <v>7</v>
      </c>
      <c r="N20" s="549"/>
      <c r="O20" s="1325"/>
      <c r="P20" s="1325"/>
      <c r="Q20" s="1325"/>
      <c r="R20" s="1325"/>
      <c r="S20" s="1325"/>
      <c r="T20" s="1325"/>
      <c r="U20" s="1325"/>
      <c r="V20" s="1325"/>
      <c r="W20" s="1129" t="s">
        <v>600</v>
      </c>
    </row>
    <row r="21" spans="1:33" ht="22.5">
      <c r="A21" s="1313"/>
      <c r="B21" s="1313"/>
      <c r="C21" s="1313"/>
      <c r="D21" s="1313">
        <v>1</v>
      </c>
      <c r="E21" s="851"/>
      <c r="F21" s="851"/>
      <c r="G21" s="851"/>
      <c r="H21" s="851"/>
      <c r="I21" s="853"/>
      <c r="J21" s="845"/>
      <c r="K21" s="848"/>
      <c r="L21" s="562" t="str">
        <f>mergeValue(A21) &amp;"."&amp; mergeValue(B21)&amp;"."&amp; mergeValue(C21)&amp;"."&amp; mergeValue(D21)</f>
        <v>1.1.1.1</v>
      </c>
      <c r="M21" s="518" t="s">
        <v>21</v>
      </c>
      <c r="N21" s="549"/>
      <c r="O21" s="1325"/>
      <c r="P21" s="1325"/>
      <c r="Q21" s="1325"/>
      <c r="R21" s="1325"/>
      <c r="S21" s="1325"/>
      <c r="T21" s="1325"/>
      <c r="U21" s="1325"/>
      <c r="V21" s="1325"/>
      <c r="W21" s="1129" t="s">
        <v>601</v>
      </c>
    </row>
    <row r="22" spans="1:33" ht="78.75">
      <c r="A22" s="1313"/>
      <c r="B22" s="1313"/>
      <c r="C22" s="1313"/>
      <c r="D22" s="1313"/>
      <c r="E22" s="1313">
        <v>1</v>
      </c>
      <c r="F22" s="851"/>
      <c r="G22" s="851"/>
      <c r="H22" s="849">
        <v>1</v>
      </c>
      <c r="I22" s="1313">
        <v>1</v>
      </c>
      <c r="J22" s="851"/>
      <c r="K22" s="856"/>
      <c r="L22" s="562" t="str">
        <f>mergeValue(A22) &amp;"."&amp; mergeValue(B22)&amp;"."&amp; mergeValue(C22)&amp;"."&amp; mergeValue(D22)&amp;"."&amp; mergeValue(E22)</f>
        <v>1.1.1.1.1</v>
      </c>
      <c r="M22" s="524" t="s">
        <v>8</v>
      </c>
      <c r="N22" s="550"/>
      <c r="O22" s="1315"/>
      <c r="P22" s="1315"/>
      <c r="Q22" s="1315"/>
      <c r="R22" s="1315"/>
      <c r="S22" s="1315"/>
      <c r="T22" s="1315"/>
      <c r="U22" s="1315"/>
      <c r="V22" s="1315"/>
      <c r="W22" s="1129" t="s">
        <v>719</v>
      </c>
    </row>
    <row r="23" spans="1:33" ht="33.75">
      <c r="A23" s="1313"/>
      <c r="B23" s="1313"/>
      <c r="C23" s="1313"/>
      <c r="D23" s="1313"/>
      <c r="E23" s="1313"/>
      <c r="F23" s="1313">
        <v>1</v>
      </c>
      <c r="G23" s="849"/>
      <c r="H23" s="849"/>
      <c r="I23" s="1313"/>
      <c r="J23" s="1313">
        <v>1</v>
      </c>
      <c r="K23" s="857"/>
      <c r="L23" s="562" t="str">
        <f>mergeValue(A23) &amp;"."&amp; mergeValue(B23)&amp;"."&amp; mergeValue(C23)&amp;"."&amp; mergeValue(D23)&amp;"."&amp; mergeValue(E23)&amp;"."&amp; mergeValue(F23)</f>
        <v>1.1.1.1.1.1</v>
      </c>
      <c r="M23" s="525" t="s">
        <v>9</v>
      </c>
      <c r="N23" s="550"/>
      <c r="O23" s="1316"/>
      <c r="P23" s="1317"/>
      <c r="Q23" s="1317"/>
      <c r="R23" s="1317"/>
      <c r="S23" s="1317"/>
      <c r="T23" s="1317"/>
      <c r="U23" s="1317"/>
      <c r="V23" s="1318"/>
      <c r="W23" s="1129" t="s">
        <v>720</v>
      </c>
      <c r="Y23" s="474" t="str">
        <f>strCheckUnique(Z23:Z26)</f>
        <v/>
      </c>
      <c r="AA23" s="474" t="str">
        <f>IF(O23="","",O23 &amp; ":_")</f>
        <v/>
      </c>
    </row>
    <row r="24" spans="1:33" ht="122.1" customHeight="1">
      <c r="A24" s="1313"/>
      <c r="B24" s="1313"/>
      <c r="C24" s="1313"/>
      <c r="D24" s="1313"/>
      <c r="E24" s="1313"/>
      <c r="F24" s="1313"/>
      <c r="G24" s="849">
        <v>1</v>
      </c>
      <c r="H24" s="849"/>
      <c r="I24" s="1313"/>
      <c r="J24" s="1313"/>
      <c r="K24" s="857">
        <v>1</v>
      </c>
      <c r="L24" s="562" t="str">
        <f>mergeValue(A24) &amp;"."&amp; mergeValue(B24)&amp;"."&amp; mergeValue(C24)&amp;"."&amp; mergeValue(D24)&amp;"."&amp; mergeValue(E24)&amp;"."&amp; mergeValue(F24)&amp;"."&amp; mergeValue(G24)</f>
        <v>1.1.1.1.1.1.1</v>
      </c>
      <c r="M24" s="1088"/>
      <c r="N24" s="555"/>
      <c r="O24" s="1103"/>
      <c r="P24" s="532"/>
      <c r="Q24" s="532"/>
      <c r="R24" s="1283"/>
      <c r="S24" s="1285" t="s">
        <v>83</v>
      </c>
      <c r="T24" s="1283"/>
      <c r="U24" s="1285" t="s">
        <v>84</v>
      </c>
      <c r="V24" s="547"/>
      <c r="W24" s="1302" t="s">
        <v>721</v>
      </c>
      <c r="X24" s="470" t="str">
        <f>strCheckDate(O25:V25)</f>
        <v/>
      </c>
      <c r="Y24" s="474"/>
      <c r="Z24" s="474" t="str">
        <f>IF(M24="","",M24 )</f>
        <v/>
      </c>
      <c r="AA24" s="474"/>
      <c r="AB24" s="474"/>
      <c r="AC24" s="474"/>
    </row>
    <row r="25" spans="1:33" ht="11.25" hidden="1">
      <c r="A25" s="1313"/>
      <c r="B25" s="1313"/>
      <c r="C25" s="1313"/>
      <c r="D25" s="1313"/>
      <c r="E25" s="1313"/>
      <c r="F25" s="1313"/>
      <c r="G25" s="849"/>
      <c r="H25" s="849"/>
      <c r="I25" s="1313"/>
      <c r="J25" s="1313"/>
      <c r="K25" s="857"/>
      <c r="L25" s="569"/>
      <c r="M25" s="615"/>
      <c r="N25" s="555"/>
      <c r="O25" s="553"/>
      <c r="P25" s="532"/>
      <c r="Q25" s="553" t="str">
        <f>R24 &amp; "-" &amp; T24</f>
        <v>-</v>
      </c>
      <c r="R25" s="1284"/>
      <c r="S25" s="1285"/>
      <c r="T25" s="1284"/>
      <c r="U25" s="1285"/>
      <c r="V25" s="547"/>
      <c r="W25" s="1303"/>
    </row>
    <row r="26" spans="1:33" s="445" customFormat="1" ht="15" customHeight="1">
      <c r="A26" s="1313"/>
      <c r="B26" s="1313"/>
      <c r="C26" s="1313"/>
      <c r="D26" s="1313"/>
      <c r="E26" s="1313"/>
      <c r="F26" s="1313"/>
      <c r="G26" s="851"/>
      <c r="H26" s="849"/>
      <c r="I26" s="1313"/>
      <c r="J26" s="1313"/>
      <c r="K26" s="856"/>
      <c r="L26" s="508"/>
      <c r="M26" s="527" t="s">
        <v>24</v>
      </c>
      <c r="N26" s="521"/>
      <c r="O26" s="515"/>
      <c r="P26" s="515"/>
      <c r="Q26" s="515"/>
      <c r="R26" s="542"/>
      <c r="S26" s="534"/>
      <c r="T26" s="533"/>
      <c r="U26" s="521"/>
      <c r="V26" s="530"/>
      <c r="W26" s="1304"/>
      <c r="X26" s="471"/>
      <c r="Y26" s="471"/>
      <c r="Z26" s="471"/>
      <c r="AA26" s="471"/>
      <c r="AB26" s="471"/>
      <c r="AC26" s="471"/>
      <c r="AD26" s="471"/>
      <c r="AE26" s="471"/>
      <c r="AF26" s="471"/>
      <c r="AG26" s="471"/>
    </row>
    <row r="27" spans="1:33" s="445" customFormat="1" ht="15" customHeight="1">
      <c r="A27" s="1313"/>
      <c r="B27" s="1313"/>
      <c r="C27" s="1313"/>
      <c r="D27" s="1313"/>
      <c r="E27" s="1313"/>
      <c r="F27" s="851"/>
      <c r="G27" s="851"/>
      <c r="H27" s="849"/>
      <c r="I27" s="1313"/>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13"/>
      <c r="B28" s="1313"/>
      <c r="C28" s="1313"/>
      <c r="D28" s="1313"/>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13"/>
      <c r="B29" s="1313"/>
      <c r="C29" s="1313"/>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13"/>
      <c r="B30" s="1313"/>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13"/>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6" t="s">
        <v>722</v>
      </c>
      <c r="N34" s="1276"/>
      <c r="O34" s="1276"/>
      <c r="P34" s="1276"/>
      <c r="Q34" s="1276"/>
      <c r="R34" s="1276"/>
      <c r="S34" s="1276"/>
      <c r="T34" s="1276"/>
      <c r="U34" s="1276"/>
      <c r="V34" s="1276"/>
      <c r="W34" s="1276"/>
    </row>
  </sheetData>
  <sheetProtection password="FA9C" sheet="1" objects="1" scenarios="1" formatColumns="0" formatRows="0"/>
  <dataConsolidate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7" t="s">
        <v>470</v>
      </c>
      <c r="G2" s="1278"/>
      <c r="H2" s="1279"/>
      <c r="I2" s="609"/>
    </row>
    <row r="3" spans="1:20" ht="3" customHeight="1"/>
    <row r="4" spans="1:20" s="539" customFormat="1" ht="11.25">
      <c r="A4" s="559"/>
      <c r="B4" s="559"/>
      <c r="C4" s="559"/>
      <c r="D4" s="559"/>
      <c r="F4" s="1229" t="s">
        <v>445</v>
      </c>
      <c r="G4" s="1229"/>
      <c r="H4" s="1229"/>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11.05.2023</v>
      </c>
      <c r="I7" s="550" t="s">
        <v>472</v>
      </c>
      <c r="J7" s="584"/>
      <c r="K7" s="559"/>
      <c r="L7" s="559"/>
      <c r="M7" s="559"/>
      <c r="N7" s="559"/>
      <c r="O7" s="559"/>
      <c r="P7" s="559"/>
      <c r="Q7" s="559"/>
      <c r="R7" s="559"/>
      <c r="S7" s="559"/>
      <c r="T7" s="559"/>
    </row>
    <row r="8" spans="1:20" s="539" customFormat="1" ht="45">
      <c r="A8" s="1281">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str">
        <f>"4."&amp;mergeValue(A11) &amp;"."&amp;mergeValue(B11)</f>
        <v>4.1.1</v>
      </c>
      <c r="G11" s="580" t="s">
        <v>570</v>
      </c>
      <c r="H11" s="573" t="str">
        <f>IF(region_name="","",region_name)</f>
        <v>Ярославская область</v>
      </c>
      <c r="I11" s="550" t="s">
        <v>478</v>
      </c>
      <c r="J11" s="584"/>
      <c r="K11" s="559"/>
      <c r="L11" s="559"/>
      <c r="M11" s="559"/>
      <c r="N11" s="559"/>
      <c r="O11" s="559"/>
      <c r="P11" s="559"/>
      <c r="Q11" s="559"/>
      <c r="R11" s="559"/>
      <c r="S11" s="559"/>
      <c r="T11" s="559"/>
    </row>
    <row r="12" spans="1:20" s="539" customFormat="1" ht="22.5">
      <c r="A12" s="1281"/>
      <c r="B12" s="1281"/>
      <c r="C12" s="1281">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str">
        <f>"4."&amp;mergeValue(A13) &amp;"."&amp;mergeValue(B13)&amp;"."&amp;mergeValue(C13)&amp;"."&amp;mergeValue(D13)</f>
        <v>4.1.1.1.1</v>
      </c>
      <c r="G13" s="602" t="s">
        <v>477</v>
      </c>
      <c r="H13" s="573"/>
      <c r="I13" s="1319"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319"/>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2" t="str">
        <f>"Код отчёта: " &amp; GetCode()</f>
        <v>Код отчёта: FAS.JKH.OPEN.INFO.REQUEST.WARM</v>
      </c>
      <c r="C2" s="1202"/>
      <c r="D2" s="1202"/>
      <c r="E2" s="1202"/>
      <c r="F2" s="1202"/>
      <c r="G2" s="1202"/>
      <c r="Q2" s="223"/>
      <c r="R2" s="223"/>
      <c r="S2" s="223"/>
      <c r="T2" s="223"/>
      <c r="U2" s="223"/>
      <c r="V2" s="223"/>
      <c r="W2" s="223"/>
    </row>
    <row r="3" spans="1:27" ht="18" customHeight="1">
      <c r="B3" s="1203" t="str">
        <f>"Версия " &amp; GetVersion()</f>
        <v>Версия 1.0.2</v>
      </c>
      <c r="C3" s="1203"/>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7" t="s">
        <v>676</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4" t="s">
        <v>567</v>
      </c>
      <c r="F7" s="1204"/>
      <c r="G7" s="1204"/>
      <c r="H7" s="1204"/>
      <c r="I7" s="1204"/>
      <c r="J7" s="1204"/>
      <c r="K7" s="1204"/>
      <c r="L7" s="1204"/>
      <c r="M7" s="1204"/>
      <c r="N7" s="1204"/>
      <c r="O7" s="1204"/>
      <c r="P7" s="1204"/>
      <c r="Q7" s="1204"/>
      <c r="R7" s="1204"/>
      <c r="S7" s="1204"/>
      <c r="T7" s="1204"/>
      <c r="U7" s="1204"/>
      <c r="V7" s="1204"/>
      <c r="W7" s="1204"/>
      <c r="X7" s="1204"/>
      <c r="Y7" s="56"/>
    </row>
    <row r="8" spans="1:27" ht="15" customHeight="1">
      <c r="A8" s="40"/>
      <c r="B8" s="75"/>
      <c r="C8" s="74"/>
      <c r="D8" s="57"/>
      <c r="E8" s="1204"/>
      <c r="F8" s="1204"/>
      <c r="G8" s="1204"/>
      <c r="H8" s="1204"/>
      <c r="I8" s="1204"/>
      <c r="J8" s="1204"/>
      <c r="K8" s="1204"/>
      <c r="L8" s="1204"/>
      <c r="M8" s="1204"/>
      <c r="N8" s="1204"/>
      <c r="O8" s="1204"/>
      <c r="P8" s="1204"/>
      <c r="Q8" s="1204"/>
      <c r="R8" s="1204"/>
      <c r="S8" s="1204"/>
      <c r="T8" s="1204"/>
      <c r="U8" s="1204"/>
      <c r="V8" s="1204"/>
      <c r="W8" s="1204"/>
      <c r="X8" s="1204"/>
      <c r="Y8" s="56"/>
    </row>
    <row r="9" spans="1:27" ht="15" customHeight="1">
      <c r="A9" s="40"/>
      <c r="B9" s="75"/>
      <c r="C9" s="74"/>
      <c r="D9" s="57"/>
      <c r="E9" s="1204"/>
      <c r="F9" s="1204"/>
      <c r="G9" s="1204"/>
      <c r="H9" s="1204"/>
      <c r="I9" s="1204"/>
      <c r="J9" s="1204"/>
      <c r="K9" s="1204"/>
      <c r="L9" s="1204"/>
      <c r="M9" s="1204"/>
      <c r="N9" s="1204"/>
      <c r="O9" s="1204"/>
      <c r="P9" s="1204"/>
      <c r="Q9" s="1204"/>
      <c r="R9" s="1204"/>
      <c r="S9" s="1204"/>
      <c r="T9" s="1204"/>
      <c r="U9" s="1204"/>
      <c r="V9" s="1204"/>
      <c r="W9" s="1204"/>
      <c r="X9" s="1204"/>
      <c r="Y9" s="56"/>
    </row>
    <row r="10" spans="1:27" ht="10.5" customHeight="1">
      <c r="A10" s="40"/>
      <c r="B10" s="75"/>
      <c r="C10" s="74"/>
      <c r="D10" s="57"/>
      <c r="E10" s="1204"/>
      <c r="F10" s="1204"/>
      <c r="G10" s="1204"/>
      <c r="H10" s="1204"/>
      <c r="I10" s="1204"/>
      <c r="J10" s="1204"/>
      <c r="K10" s="1204"/>
      <c r="L10" s="1204"/>
      <c r="M10" s="1204"/>
      <c r="N10" s="1204"/>
      <c r="O10" s="1204"/>
      <c r="P10" s="1204"/>
      <c r="Q10" s="1204"/>
      <c r="R10" s="1204"/>
      <c r="S10" s="1204"/>
      <c r="T10" s="1204"/>
      <c r="U10" s="1204"/>
      <c r="V10" s="1204"/>
      <c r="W10" s="1204"/>
      <c r="X10" s="1204"/>
      <c r="Y10" s="56"/>
    </row>
    <row r="11" spans="1:27" ht="27" customHeight="1">
      <c r="A11" s="40"/>
      <c r="B11" s="75"/>
      <c r="C11" s="74"/>
      <c r="D11" s="57"/>
      <c r="E11" s="1204"/>
      <c r="F11" s="1204"/>
      <c r="G11" s="1204"/>
      <c r="H11" s="1204"/>
      <c r="I11" s="1204"/>
      <c r="J11" s="1204"/>
      <c r="K11" s="1204"/>
      <c r="L11" s="1204"/>
      <c r="M11" s="1204"/>
      <c r="N11" s="1204"/>
      <c r="O11" s="1204"/>
      <c r="P11" s="1204"/>
      <c r="Q11" s="1204"/>
      <c r="R11" s="1204"/>
      <c r="S11" s="1204"/>
      <c r="T11" s="1204"/>
      <c r="U11" s="1204"/>
      <c r="V11" s="1204"/>
      <c r="W11" s="1204"/>
      <c r="X11" s="1204"/>
      <c r="Y11" s="56"/>
    </row>
    <row r="12" spans="1:27" ht="12" customHeight="1">
      <c r="A12" s="40"/>
      <c r="B12" s="75"/>
      <c r="C12" s="74"/>
      <c r="D12" s="57"/>
      <c r="E12" s="1204"/>
      <c r="F12" s="1204"/>
      <c r="G12" s="1204"/>
      <c r="H12" s="1204"/>
      <c r="I12" s="1204"/>
      <c r="J12" s="1204"/>
      <c r="K12" s="1204"/>
      <c r="L12" s="1204"/>
      <c r="M12" s="1204"/>
      <c r="N12" s="1204"/>
      <c r="O12" s="1204"/>
      <c r="P12" s="1204"/>
      <c r="Q12" s="1204"/>
      <c r="R12" s="1204"/>
      <c r="S12" s="1204"/>
      <c r="T12" s="1204"/>
      <c r="U12" s="1204"/>
      <c r="V12" s="1204"/>
      <c r="W12" s="1204"/>
      <c r="X12" s="1204"/>
      <c r="Y12" s="56"/>
    </row>
    <row r="13" spans="1:27" ht="38.25" customHeight="1">
      <c r="A13" s="40"/>
      <c r="B13" s="75"/>
      <c r="C13" s="74"/>
      <c r="D13" s="57"/>
      <c r="E13" s="1204"/>
      <c r="F13" s="1204"/>
      <c r="G13" s="1204"/>
      <c r="H13" s="1204"/>
      <c r="I13" s="1204"/>
      <c r="J13" s="1204"/>
      <c r="K13" s="1204"/>
      <c r="L13" s="1204"/>
      <c r="M13" s="1204"/>
      <c r="N13" s="1204"/>
      <c r="O13" s="1204"/>
      <c r="P13" s="1204"/>
      <c r="Q13" s="1204"/>
      <c r="R13" s="1204"/>
      <c r="S13" s="1204"/>
      <c r="T13" s="1204"/>
      <c r="U13" s="1204"/>
      <c r="V13" s="1204"/>
      <c r="W13" s="1204"/>
      <c r="X13" s="1204"/>
      <c r="Y13" s="70"/>
    </row>
    <row r="14" spans="1:27" ht="15" customHeight="1">
      <c r="A14" s="40"/>
      <c r="B14" s="75"/>
      <c r="C14" s="74"/>
      <c r="D14" s="57"/>
      <c r="E14" s="1204"/>
      <c r="F14" s="1204"/>
      <c r="G14" s="1204"/>
      <c r="H14" s="1204"/>
      <c r="I14" s="1204"/>
      <c r="J14" s="1204"/>
      <c r="K14" s="1204"/>
      <c r="L14" s="1204"/>
      <c r="M14" s="1204"/>
      <c r="N14" s="1204"/>
      <c r="O14" s="1204"/>
      <c r="P14" s="1204"/>
      <c r="Q14" s="1204"/>
      <c r="R14" s="1204"/>
      <c r="S14" s="1204"/>
      <c r="T14" s="1204"/>
      <c r="U14" s="1204"/>
      <c r="V14" s="1204"/>
      <c r="W14" s="1204"/>
      <c r="X14" s="1204"/>
      <c r="Y14" s="56"/>
    </row>
    <row r="15" spans="1:27" ht="15">
      <c r="A15" s="40"/>
      <c r="B15" s="75"/>
      <c r="C15" s="74"/>
      <c r="D15" s="57"/>
      <c r="E15" s="1204"/>
      <c r="F15" s="1204"/>
      <c r="G15" s="1204"/>
      <c r="H15" s="1204"/>
      <c r="I15" s="1204"/>
      <c r="J15" s="1204"/>
      <c r="K15" s="1204"/>
      <c r="L15" s="1204"/>
      <c r="M15" s="1204"/>
      <c r="N15" s="1204"/>
      <c r="O15" s="1204"/>
      <c r="P15" s="1204"/>
      <c r="Q15" s="1204"/>
      <c r="R15" s="1204"/>
      <c r="S15" s="1204"/>
      <c r="T15" s="1204"/>
      <c r="U15" s="1204"/>
      <c r="V15" s="1204"/>
      <c r="W15" s="1204"/>
      <c r="X15" s="1204"/>
      <c r="Y15" s="56"/>
    </row>
    <row r="16" spans="1:27" ht="15">
      <c r="A16" s="40"/>
      <c r="B16" s="75"/>
      <c r="C16" s="74"/>
      <c r="D16" s="57"/>
      <c r="E16" s="1204"/>
      <c r="F16" s="1204"/>
      <c r="G16" s="1204"/>
      <c r="H16" s="1204"/>
      <c r="I16" s="1204"/>
      <c r="J16" s="1204"/>
      <c r="K16" s="1204"/>
      <c r="L16" s="1204"/>
      <c r="M16" s="1204"/>
      <c r="N16" s="1204"/>
      <c r="O16" s="1204"/>
      <c r="P16" s="1204"/>
      <c r="Q16" s="1204"/>
      <c r="R16" s="1204"/>
      <c r="S16" s="1204"/>
      <c r="T16" s="1204"/>
      <c r="U16" s="1204"/>
      <c r="V16" s="1204"/>
      <c r="W16" s="1204"/>
      <c r="X16" s="1204"/>
      <c r="Y16" s="56"/>
    </row>
    <row r="17" spans="1:25" ht="15" customHeight="1">
      <c r="A17" s="40"/>
      <c r="B17" s="75"/>
      <c r="C17" s="74"/>
      <c r="D17" s="57"/>
      <c r="E17" s="1204"/>
      <c r="F17" s="1204"/>
      <c r="G17" s="1204"/>
      <c r="H17" s="1204"/>
      <c r="I17" s="1204"/>
      <c r="J17" s="1204"/>
      <c r="K17" s="1204"/>
      <c r="L17" s="1204"/>
      <c r="M17" s="1204"/>
      <c r="N17" s="1204"/>
      <c r="O17" s="1204"/>
      <c r="P17" s="1204"/>
      <c r="Q17" s="1204"/>
      <c r="R17" s="1204"/>
      <c r="S17" s="1204"/>
      <c r="T17" s="1204"/>
      <c r="U17" s="1204"/>
      <c r="V17" s="1204"/>
      <c r="W17" s="1204"/>
      <c r="X17" s="1204"/>
      <c r="Y17" s="56"/>
    </row>
    <row r="18" spans="1:25" ht="15">
      <c r="A18" s="40"/>
      <c r="B18" s="75"/>
      <c r="C18" s="74"/>
      <c r="D18" s="57"/>
      <c r="E18" s="1204"/>
      <c r="F18" s="1204"/>
      <c r="G18" s="1204"/>
      <c r="H18" s="1204"/>
      <c r="I18" s="1204"/>
      <c r="J18" s="1204"/>
      <c r="K18" s="1204"/>
      <c r="L18" s="1204"/>
      <c r="M18" s="1204"/>
      <c r="N18" s="1204"/>
      <c r="O18" s="1204"/>
      <c r="P18" s="1204"/>
      <c r="Q18" s="1204"/>
      <c r="R18" s="1204"/>
      <c r="S18" s="1204"/>
      <c r="T18" s="1204"/>
      <c r="U18" s="1204"/>
      <c r="V18" s="1204"/>
      <c r="W18" s="1204"/>
      <c r="X18" s="1204"/>
      <c r="Y18" s="56"/>
    </row>
    <row r="19" spans="1:25" ht="59.25" customHeight="1">
      <c r="A19" s="40"/>
      <c r="B19" s="75"/>
      <c r="C19" s="74"/>
      <c r="D19" s="63"/>
      <c r="E19" s="1204"/>
      <c r="F19" s="1204"/>
      <c r="G19" s="1204"/>
      <c r="H19" s="1204"/>
      <c r="I19" s="1204"/>
      <c r="J19" s="1204"/>
      <c r="K19" s="1204"/>
      <c r="L19" s="1204"/>
      <c r="M19" s="1204"/>
      <c r="N19" s="1204"/>
      <c r="O19" s="1204"/>
      <c r="P19" s="1204"/>
      <c r="Q19" s="1204"/>
      <c r="R19" s="1204"/>
      <c r="S19" s="1204"/>
      <c r="T19" s="1204"/>
      <c r="U19" s="1204"/>
      <c r="V19" s="1204"/>
      <c r="W19" s="1204"/>
      <c r="X19" s="1204"/>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0" t="s">
        <v>253</v>
      </c>
      <c r="G21" s="1211"/>
      <c r="H21" s="1211"/>
      <c r="I21" s="1211"/>
      <c r="J21" s="1211"/>
      <c r="K21" s="1211"/>
      <c r="L21" s="1211"/>
      <c r="M21" s="1211"/>
      <c r="N21" s="57"/>
      <c r="O21" s="68" t="s">
        <v>236</v>
      </c>
      <c r="P21" s="1212" t="s">
        <v>237</v>
      </c>
      <c r="Q21" s="1213"/>
      <c r="R21" s="1213"/>
      <c r="S21" s="1213"/>
      <c r="T21" s="1213"/>
      <c r="U21" s="1213"/>
      <c r="V21" s="1213"/>
      <c r="W21" s="1213"/>
      <c r="X21" s="1213"/>
      <c r="Y21" s="56"/>
    </row>
    <row r="22" spans="1:25" ht="14.25" hidden="1" customHeight="1">
      <c r="A22" s="40"/>
      <c r="B22" s="75"/>
      <c r="C22" s="74"/>
      <c r="D22" s="58"/>
      <c r="E22" s="89" t="s">
        <v>236</v>
      </c>
      <c r="F22" s="1210" t="s">
        <v>239</v>
      </c>
      <c r="G22" s="1211"/>
      <c r="H22" s="1211"/>
      <c r="I22" s="1211"/>
      <c r="J22" s="1211"/>
      <c r="K22" s="1211"/>
      <c r="L22" s="1211"/>
      <c r="M22" s="1211"/>
      <c r="N22" s="57"/>
      <c r="O22" s="71" t="s">
        <v>236</v>
      </c>
      <c r="P22" s="1212" t="s">
        <v>565</v>
      </c>
      <c r="Q22" s="1213"/>
      <c r="R22" s="1213"/>
      <c r="S22" s="1213"/>
      <c r="T22" s="1213"/>
      <c r="U22" s="1213"/>
      <c r="V22" s="1213"/>
      <c r="W22" s="1213"/>
      <c r="X22" s="1213"/>
      <c r="Y22" s="56"/>
    </row>
    <row r="23" spans="1:25" ht="27" hidden="1" customHeight="1">
      <c r="A23" s="40"/>
      <c r="B23" s="75"/>
      <c r="C23" s="74"/>
      <c r="D23" s="58"/>
      <c r="E23" s="57"/>
      <c r="F23" s="57"/>
      <c r="G23" s="57"/>
      <c r="H23" s="57"/>
      <c r="I23" s="57"/>
      <c r="J23" s="57"/>
      <c r="K23" s="57"/>
      <c r="L23" s="57"/>
      <c r="M23" s="57"/>
      <c r="N23" s="57"/>
      <c r="O23" s="57"/>
      <c r="P23" s="1205"/>
      <c r="Q23" s="1205"/>
      <c r="R23" s="1205"/>
      <c r="S23" s="1205"/>
      <c r="T23" s="1205"/>
      <c r="U23" s="1205"/>
      <c r="V23" s="1205"/>
      <c r="W23" s="1205"/>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9" t="s">
        <v>392</v>
      </c>
      <c r="F35" s="1209"/>
      <c r="G35" s="1209"/>
      <c r="H35" s="1209"/>
      <c r="I35" s="1209"/>
      <c r="J35" s="1209"/>
      <c r="K35" s="1209"/>
      <c r="L35" s="1209"/>
      <c r="M35" s="1209"/>
      <c r="N35" s="1209"/>
      <c r="O35" s="1209"/>
      <c r="P35" s="1209"/>
      <c r="Q35" s="1209"/>
      <c r="R35" s="1209"/>
      <c r="S35" s="1209"/>
      <c r="T35" s="1209"/>
      <c r="U35" s="1209"/>
      <c r="V35" s="1209"/>
      <c r="W35" s="1209"/>
      <c r="X35" s="1209"/>
      <c r="Y35" s="56"/>
    </row>
    <row r="36" spans="1:25" ht="38.25" hidden="1" customHeight="1">
      <c r="A36" s="40"/>
      <c r="B36" s="75"/>
      <c r="C36" s="74"/>
      <c r="D36" s="58"/>
      <c r="E36" s="1209"/>
      <c r="F36" s="1209"/>
      <c r="G36" s="1209"/>
      <c r="H36" s="1209"/>
      <c r="I36" s="1209"/>
      <c r="J36" s="1209"/>
      <c r="K36" s="1209"/>
      <c r="L36" s="1209"/>
      <c r="M36" s="1209"/>
      <c r="N36" s="1209"/>
      <c r="O36" s="1209"/>
      <c r="P36" s="1209"/>
      <c r="Q36" s="1209"/>
      <c r="R36" s="1209"/>
      <c r="S36" s="1209"/>
      <c r="T36" s="1209"/>
      <c r="U36" s="1209"/>
      <c r="V36" s="1209"/>
      <c r="W36" s="1209"/>
      <c r="X36" s="1209"/>
      <c r="Y36" s="56"/>
    </row>
    <row r="37" spans="1:25" ht="9.75" hidden="1" customHeight="1">
      <c r="A37" s="40"/>
      <c r="B37" s="75"/>
      <c r="C37" s="74"/>
      <c r="D37" s="58"/>
      <c r="E37" s="1209"/>
      <c r="F37" s="1209"/>
      <c r="G37" s="1209"/>
      <c r="H37" s="1209"/>
      <c r="I37" s="1209"/>
      <c r="J37" s="1209"/>
      <c r="K37" s="1209"/>
      <c r="L37" s="1209"/>
      <c r="M37" s="1209"/>
      <c r="N37" s="1209"/>
      <c r="O37" s="1209"/>
      <c r="P37" s="1209"/>
      <c r="Q37" s="1209"/>
      <c r="R37" s="1209"/>
      <c r="S37" s="1209"/>
      <c r="T37" s="1209"/>
      <c r="U37" s="1209"/>
      <c r="V37" s="1209"/>
      <c r="W37" s="1209"/>
      <c r="X37" s="1209"/>
      <c r="Y37" s="56"/>
    </row>
    <row r="38" spans="1:25" ht="51" hidden="1" customHeight="1">
      <c r="A38" s="40"/>
      <c r="B38" s="75"/>
      <c r="C38" s="74"/>
      <c r="D38" s="58"/>
      <c r="E38" s="1209"/>
      <c r="F38" s="1209"/>
      <c r="G38" s="1209"/>
      <c r="H38" s="1209"/>
      <c r="I38" s="1209"/>
      <c r="J38" s="1209"/>
      <c r="K38" s="1209"/>
      <c r="L38" s="1209"/>
      <c r="M38" s="1209"/>
      <c r="N38" s="1209"/>
      <c r="O38" s="1209"/>
      <c r="P38" s="1209"/>
      <c r="Q38" s="1209"/>
      <c r="R38" s="1209"/>
      <c r="S38" s="1209"/>
      <c r="T38" s="1209"/>
      <c r="U38" s="1209"/>
      <c r="V38" s="1209"/>
      <c r="W38" s="1209"/>
      <c r="X38" s="1209"/>
      <c r="Y38" s="56"/>
    </row>
    <row r="39" spans="1:25" ht="15" hidden="1" customHeight="1">
      <c r="A39" s="40"/>
      <c r="B39" s="75"/>
      <c r="C39" s="74"/>
      <c r="D39" s="58"/>
      <c r="E39" s="1209"/>
      <c r="F39" s="1209"/>
      <c r="G39" s="1209"/>
      <c r="H39" s="1209"/>
      <c r="I39" s="1209"/>
      <c r="J39" s="1209"/>
      <c r="K39" s="1209"/>
      <c r="L39" s="1209"/>
      <c r="M39" s="1209"/>
      <c r="N39" s="1209"/>
      <c r="O39" s="1209"/>
      <c r="P39" s="1209"/>
      <c r="Q39" s="1209"/>
      <c r="R39" s="1209"/>
      <c r="S39" s="1209"/>
      <c r="T39" s="1209"/>
      <c r="U39" s="1209"/>
      <c r="V39" s="1209"/>
      <c r="W39" s="1209"/>
      <c r="X39" s="1209"/>
      <c r="Y39" s="56"/>
    </row>
    <row r="40" spans="1:25" ht="12" hidden="1" customHeight="1">
      <c r="A40" s="40"/>
      <c r="B40" s="75"/>
      <c r="C40" s="74"/>
      <c r="D40" s="58"/>
      <c r="E40" s="1214"/>
      <c r="F40" s="1215"/>
      <c r="G40" s="1215"/>
      <c r="H40" s="1215"/>
      <c r="I40" s="1215"/>
      <c r="J40" s="1215"/>
      <c r="K40" s="1215"/>
      <c r="L40" s="1215"/>
      <c r="M40" s="1215"/>
      <c r="N40" s="1215"/>
      <c r="O40" s="1215"/>
      <c r="P40" s="1215"/>
      <c r="Q40" s="1215"/>
      <c r="R40" s="1215"/>
      <c r="S40" s="1215"/>
      <c r="T40" s="1215"/>
      <c r="U40" s="1215"/>
      <c r="V40" s="1215"/>
      <c r="W40" s="1215"/>
      <c r="X40" s="1215"/>
      <c r="Y40" s="56"/>
    </row>
    <row r="41" spans="1:25" ht="38.25" hidden="1" customHeight="1">
      <c r="A41" s="40"/>
      <c r="B41" s="75"/>
      <c r="C41" s="74"/>
      <c r="D41" s="58"/>
      <c r="E41" s="1209"/>
      <c r="F41" s="1209"/>
      <c r="G41" s="1209"/>
      <c r="H41" s="1209"/>
      <c r="I41" s="1209"/>
      <c r="J41" s="1209"/>
      <c r="K41" s="1209"/>
      <c r="L41" s="1209"/>
      <c r="M41" s="1209"/>
      <c r="N41" s="1209"/>
      <c r="O41" s="1209"/>
      <c r="P41" s="1209"/>
      <c r="Q41" s="1209"/>
      <c r="R41" s="1209"/>
      <c r="S41" s="1209"/>
      <c r="T41" s="1209"/>
      <c r="U41" s="1209"/>
      <c r="V41" s="1209"/>
      <c r="W41" s="1209"/>
      <c r="X41" s="1209"/>
      <c r="Y41" s="56"/>
    </row>
    <row r="42" spans="1:25" ht="15" hidden="1">
      <c r="A42" s="40"/>
      <c r="B42" s="75"/>
      <c r="C42" s="74"/>
      <c r="D42" s="58"/>
      <c r="E42" s="1209"/>
      <c r="F42" s="1209"/>
      <c r="G42" s="1209"/>
      <c r="H42" s="1209"/>
      <c r="I42" s="1209"/>
      <c r="J42" s="1209"/>
      <c r="K42" s="1209"/>
      <c r="L42" s="1209"/>
      <c r="M42" s="1209"/>
      <c r="N42" s="1209"/>
      <c r="O42" s="1209"/>
      <c r="P42" s="1209"/>
      <c r="Q42" s="1209"/>
      <c r="R42" s="1209"/>
      <c r="S42" s="1209"/>
      <c r="T42" s="1209"/>
      <c r="U42" s="1209"/>
      <c r="V42" s="1209"/>
      <c r="W42" s="1209"/>
      <c r="X42" s="1209"/>
      <c r="Y42" s="56"/>
    </row>
    <row r="43" spans="1:25" ht="15" hidden="1">
      <c r="A43" s="40"/>
      <c r="B43" s="75"/>
      <c r="C43" s="74"/>
      <c r="D43" s="58"/>
      <c r="E43" s="1209"/>
      <c r="F43" s="1209"/>
      <c r="G43" s="1209"/>
      <c r="H43" s="1209"/>
      <c r="I43" s="1209"/>
      <c r="J43" s="1209"/>
      <c r="K43" s="1209"/>
      <c r="L43" s="1209"/>
      <c r="M43" s="1209"/>
      <c r="N43" s="1209"/>
      <c r="O43" s="1209"/>
      <c r="P43" s="1209"/>
      <c r="Q43" s="1209"/>
      <c r="R43" s="1209"/>
      <c r="S43" s="1209"/>
      <c r="T43" s="1209"/>
      <c r="U43" s="1209"/>
      <c r="V43" s="1209"/>
      <c r="W43" s="1209"/>
      <c r="X43" s="1209"/>
      <c r="Y43" s="56"/>
    </row>
    <row r="44" spans="1:25" ht="33.75" hidden="1" customHeight="1">
      <c r="A44" s="40"/>
      <c r="B44" s="75"/>
      <c r="C44" s="74"/>
      <c r="D44" s="63"/>
      <c r="E44" s="1209"/>
      <c r="F44" s="1209"/>
      <c r="G44" s="1209"/>
      <c r="H44" s="1209"/>
      <c r="I44" s="1209"/>
      <c r="J44" s="1209"/>
      <c r="K44" s="1209"/>
      <c r="L44" s="1209"/>
      <c r="M44" s="1209"/>
      <c r="N44" s="1209"/>
      <c r="O44" s="1209"/>
      <c r="P44" s="1209"/>
      <c r="Q44" s="1209"/>
      <c r="R44" s="1209"/>
      <c r="S44" s="1209"/>
      <c r="T44" s="1209"/>
      <c r="U44" s="1209"/>
      <c r="V44" s="1209"/>
      <c r="W44" s="1209"/>
      <c r="X44" s="1209"/>
      <c r="Y44" s="56"/>
    </row>
    <row r="45" spans="1:25" ht="15" hidden="1">
      <c r="A45" s="40"/>
      <c r="B45" s="75"/>
      <c r="C45" s="74"/>
      <c r="D45" s="63"/>
      <c r="E45" s="1209"/>
      <c r="F45" s="1209"/>
      <c r="G45" s="1209"/>
      <c r="H45" s="1209"/>
      <c r="I45" s="1209"/>
      <c r="J45" s="1209"/>
      <c r="K45" s="1209"/>
      <c r="L45" s="1209"/>
      <c r="M45" s="1209"/>
      <c r="N45" s="1209"/>
      <c r="O45" s="1209"/>
      <c r="P45" s="1209"/>
      <c r="Q45" s="1209"/>
      <c r="R45" s="1209"/>
      <c r="S45" s="1209"/>
      <c r="T45" s="1209"/>
      <c r="U45" s="1209"/>
      <c r="V45" s="1209"/>
      <c r="W45" s="1209"/>
      <c r="X45" s="1209"/>
      <c r="Y45" s="56"/>
    </row>
    <row r="46" spans="1:25" ht="24" hidden="1" customHeight="1">
      <c r="A46" s="40"/>
      <c r="B46" s="75"/>
      <c r="C46" s="74"/>
      <c r="D46" s="58"/>
      <c r="E46" s="1220" t="s">
        <v>235</v>
      </c>
      <c r="F46" s="1220"/>
      <c r="G46" s="1220"/>
      <c r="H46" s="1220"/>
      <c r="I46" s="1220"/>
      <c r="J46" s="1220"/>
      <c r="K46" s="1220"/>
      <c r="L46" s="1220"/>
      <c r="M46" s="1220"/>
      <c r="N46" s="1220"/>
      <c r="O46" s="1220"/>
      <c r="P46" s="1220"/>
      <c r="Q46" s="1220"/>
      <c r="R46" s="1220"/>
      <c r="S46" s="1220"/>
      <c r="T46" s="1220"/>
      <c r="U46" s="1220"/>
      <c r="V46" s="1220"/>
      <c r="W46" s="1220"/>
      <c r="X46" s="1220"/>
      <c r="Y46" s="56"/>
    </row>
    <row r="47" spans="1:25" ht="37.5" hidden="1" customHeight="1">
      <c r="A47" s="40"/>
      <c r="B47" s="75"/>
      <c r="C47" s="74"/>
      <c r="D47" s="58"/>
      <c r="E47" s="1220"/>
      <c r="F47" s="1220"/>
      <c r="G47" s="1220"/>
      <c r="H47" s="1220"/>
      <c r="I47" s="1220"/>
      <c r="J47" s="1220"/>
      <c r="K47" s="1220"/>
      <c r="L47" s="1220"/>
      <c r="M47" s="1220"/>
      <c r="N47" s="1220"/>
      <c r="O47" s="1220"/>
      <c r="P47" s="1220"/>
      <c r="Q47" s="1220"/>
      <c r="R47" s="1220"/>
      <c r="S47" s="1220"/>
      <c r="T47" s="1220"/>
      <c r="U47" s="1220"/>
      <c r="V47" s="1220"/>
      <c r="W47" s="1220"/>
      <c r="X47" s="1220"/>
      <c r="Y47" s="56"/>
    </row>
    <row r="48" spans="1:25" ht="24" hidden="1" customHeight="1">
      <c r="A48" s="40"/>
      <c r="B48" s="75"/>
      <c r="C48" s="74"/>
      <c r="D48" s="58"/>
      <c r="E48" s="1220"/>
      <c r="F48" s="1220"/>
      <c r="G48" s="1220"/>
      <c r="H48" s="1220"/>
      <c r="I48" s="1220"/>
      <c r="J48" s="1220"/>
      <c r="K48" s="1220"/>
      <c r="L48" s="1220"/>
      <c r="M48" s="1220"/>
      <c r="N48" s="1220"/>
      <c r="O48" s="1220"/>
      <c r="P48" s="1220"/>
      <c r="Q48" s="1220"/>
      <c r="R48" s="1220"/>
      <c r="S48" s="1220"/>
      <c r="T48" s="1220"/>
      <c r="U48" s="1220"/>
      <c r="V48" s="1220"/>
      <c r="W48" s="1220"/>
      <c r="X48" s="1220"/>
      <c r="Y48" s="56"/>
    </row>
    <row r="49" spans="1:25" ht="51" hidden="1" customHeight="1">
      <c r="A49" s="40"/>
      <c r="B49" s="75"/>
      <c r="C49" s="74"/>
      <c r="D49" s="58"/>
      <c r="E49" s="1220"/>
      <c r="F49" s="1220"/>
      <c r="G49" s="1220"/>
      <c r="H49" s="1220"/>
      <c r="I49" s="1220"/>
      <c r="J49" s="1220"/>
      <c r="K49" s="1220"/>
      <c r="L49" s="1220"/>
      <c r="M49" s="1220"/>
      <c r="N49" s="1220"/>
      <c r="O49" s="1220"/>
      <c r="P49" s="1220"/>
      <c r="Q49" s="1220"/>
      <c r="R49" s="1220"/>
      <c r="S49" s="1220"/>
      <c r="T49" s="1220"/>
      <c r="U49" s="1220"/>
      <c r="V49" s="1220"/>
      <c r="W49" s="1220"/>
      <c r="X49" s="1220"/>
      <c r="Y49" s="56"/>
    </row>
    <row r="50" spans="1:25" ht="15" hidden="1">
      <c r="A50" s="40"/>
      <c r="B50" s="75"/>
      <c r="C50" s="74"/>
      <c r="D50" s="58"/>
      <c r="E50" s="1220"/>
      <c r="F50" s="1220"/>
      <c r="G50" s="1220"/>
      <c r="H50" s="1220"/>
      <c r="I50" s="1220"/>
      <c r="J50" s="1220"/>
      <c r="K50" s="1220"/>
      <c r="L50" s="1220"/>
      <c r="M50" s="1220"/>
      <c r="N50" s="1220"/>
      <c r="O50" s="1220"/>
      <c r="P50" s="1220"/>
      <c r="Q50" s="1220"/>
      <c r="R50" s="1220"/>
      <c r="S50" s="1220"/>
      <c r="T50" s="1220"/>
      <c r="U50" s="1220"/>
      <c r="V50" s="1220"/>
      <c r="W50" s="1220"/>
      <c r="X50" s="1220"/>
      <c r="Y50" s="56"/>
    </row>
    <row r="51" spans="1:25" ht="15" hidden="1">
      <c r="A51" s="40"/>
      <c r="B51" s="75"/>
      <c r="C51" s="74"/>
      <c r="D51" s="58"/>
      <c r="E51" s="1220"/>
      <c r="F51" s="1220"/>
      <c r="G51" s="1220"/>
      <c r="H51" s="1220"/>
      <c r="I51" s="1220"/>
      <c r="J51" s="1220"/>
      <c r="K51" s="1220"/>
      <c r="L51" s="1220"/>
      <c r="M51" s="1220"/>
      <c r="N51" s="1220"/>
      <c r="O51" s="1220"/>
      <c r="P51" s="1220"/>
      <c r="Q51" s="1220"/>
      <c r="R51" s="1220"/>
      <c r="S51" s="1220"/>
      <c r="T51" s="1220"/>
      <c r="U51" s="1220"/>
      <c r="V51" s="1220"/>
      <c r="W51" s="1220"/>
      <c r="X51" s="1220"/>
      <c r="Y51" s="56"/>
    </row>
    <row r="52" spans="1:25" ht="15" hidden="1">
      <c r="A52" s="40"/>
      <c r="B52" s="75"/>
      <c r="C52" s="74"/>
      <c r="D52" s="58"/>
      <c r="E52" s="1220"/>
      <c r="F52" s="1220"/>
      <c r="G52" s="1220"/>
      <c r="H52" s="1220"/>
      <c r="I52" s="1220"/>
      <c r="J52" s="1220"/>
      <c r="K52" s="1220"/>
      <c r="L52" s="1220"/>
      <c r="M52" s="1220"/>
      <c r="N52" s="1220"/>
      <c r="O52" s="1220"/>
      <c r="P52" s="1220"/>
      <c r="Q52" s="1220"/>
      <c r="R52" s="1220"/>
      <c r="S52" s="1220"/>
      <c r="T52" s="1220"/>
      <c r="U52" s="1220"/>
      <c r="V52" s="1220"/>
      <c r="W52" s="1220"/>
      <c r="X52" s="1220"/>
      <c r="Y52" s="56"/>
    </row>
    <row r="53" spans="1:25" ht="15" hidden="1">
      <c r="A53" s="40"/>
      <c r="B53" s="75"/>
      <c r="C53" s="74"/>
      <c r="D53" s="58"/>
      <c r="E53" s="1220"/>
      <c r="F53" s="1220"/>
      <c r="G53" s="1220"/>
      <c r="H53" s="1220"/>
      <c r="I53" s="1220"/>
      <c r="J53" s="1220"/>
      <c r="K53" s="1220"/>
      <c r="L53" s="1220"/>
      <c r="M53" s="1220"/>
      <c r="N53" s="1220"/>
      <c r="O53" s="1220"/>
      <c r="P53" s="1220"/>
      <c r="Q53" s="1220"/>
      <c r="R53" s="1220"/>
      <c r="S53" s="1220"/>
      <c r="T53" s="1220"/>
      <c r="U53" s="1220"/>
      <c r="V53" s="1220"/>
      <c r="W53" s="1220"/>
      <c r="X53" s="1220"/>
      <c r="Y53" s="56"/>
    </row>
    <row r="54" spans="1:25" ht="15" hidden="1">
      <c r="A54" s="40"/>
      <c r="B54" s="75"/>
      <c r="C54" s="74"/>
      <c r="D54" s="58"/>
      <c r="E54" s="1220"/>
      <c r="F54" s="1220"/>
      <c r="G54" s="1220"/>
      <c r="H54" s="1220"/>
      <c r="I54" s="1220"/>
      <c r="J54" s="1220"/>
      <c r="K54" s="1220"/>
      <c r="L54" s="1220"/>
      <c r="M54" s="1220"/>
      <c r="N54" s="1220"/>
      <c r="O54" s="1220"/>
      <c r="P54" s="1220"/>
      <c r="Q54" s="1220"/>
      <c r="R54" s="1220"/>
      <c r="S54" s="1220"/>
      <c r="T54" s="1220"/>
      <c r="U54" s="1220"/>
      <c r="V54" s="1220"/>
      <c r="W54" s="1220"/>
      <c r="X54" s="1220"/>
      <c r="Y54" s="56"/>
    </row>
    <row r="55" spans="1:25" ht="15" hidden="1">
      <c r="A55" s="40"/>
      <c r="B55" s="75"/>
      <c r="C55" s="74"/>
      <c r="D55" s="58"/>
      <c r="E55" s="1220"/>
      <c r="F55" s="1220"/>
      <c r="G55" s="1220"/>
      <c r="H55" s="1220"/>
      <c r="I55" s="1220"/>
      <c r="J55" s="1220"/>
      <c r="K55" s="1220"/>
      <c r="L55" s="1220"/>
      <c r="M55" s="1220"/>
      <c r="N55" s="1220"/>
      <c r="O55" s="1220"/>
      <c r="P55" s="1220"/>
      <c r="Q55" s="1220"/>
      <c r="R55" s="1220"/>
      <c r="S55" s="1220"/>
      <c r="T55" s="1220"/>
      <c r="U55" s="1220"/>
      <c r="V55" s="1220"/>
      <c r="W55" s="1220"/>
      <c r="X55" s="1220"/>
      <c r="Y55" s="56"/>
    </row>
    <row r="56" spans="1:25" ht="25.5" hidden="1" customHeight="1">
      <c r="A56" s="40"/>
      <c r="B56" s="75"/>
      <c r="C56" s="74"/>
      <c r="D56" s="63"/>
      <c r="E56" s="1220"/>
      <c r="F56" s="1220"/>
      <c r="G56" s="1220"/>
      <c r="H56" s="1220"/>
      <c r="I56" s="1220"/>
      <c r="J56" s="1220"/>
      <c r="K56" s="1220"/>
      <c r="L56" s="1220"/>
      <c r="M56" s="1220"/>
      <c r="N56" s="1220"/>
      <c r="O56" s="1220"/>
      <c r="P56" s="1220"/>
      <c r="Q56" s="1220"/>
      <c r="R56" s="1220"/>
      <c r="S56" s="1220"/>
      <c r="T56" s="1220"/>
      <c r="U56" s="1220"/>
      <c r="V56" s="1220"/>
      <c r="W56" s="1220"/>
      <c r="X56" s="1220"/>
      <c r="Y56" s="56"/>
    </row>
    <row r="57" spans="1:25" ht="15" hidden="1">
      <c r="A57" s="40"/>
      <c r="B57" s="75"/>
      <c r="C57" s="74"/>
      <c r="D57" s="63"/>
      <c r="E57" s="1220"/>
      <c r="F57" s="1220"/>
      <c r="G57" s="1220"/>
      <c r="H57" s="1220"/>
      <c r="I57" s="1220"/>
      <c r="J57" s="1220"/>
      <c r="K57" s="1220"/>
      <c r="L57" s="1220"/>
      <c r="M57" s="1220"/>
      <c r="N57" s="1220"/>
      <c r="O57" s="1220"/>
      <c r="P57" s="1220"/>
      <c r="Q57" s="1220"/>
      <c r="R57" s="1220"/>
      <c r="S57" s="1220"/>
      <c r="T57" s="1220"/>
      <c r="U57" s="1220"/>
      <c r="V57" s="1220"/>
      <c r="W57" s="1220"/>
      <c r="X57" s="1220"/>
      <c r="Y57" s="56"/>
    </row>
    <row r="58" spans="1:25" ht="15" hidden="1" customHeight="1">
      <c r="A58" s="40"/>
      <c r="B58" s="75"/>
      <c r="C58" s="74"/>
      <c r="D58" s="58"/>
      <c r="E58" s="1206" t="s">
        <v>393</v>
      </c>
      <c r="F58" s="1206"/>
      <c r="G58" s="1206"/>
      <c r="H58" s="1206"/>
      <c r="I58" s="1206"/>
      <c r="J58" s="1206"/>
      <c r="K58" s="1206"/>
      <c r="L58" s="1206"/>
      <c r="M58" s="1206"/>
      <c r="N58" s="1206"/>
      <c r="O58" s="1206"/>
      <c r="P58" s="1206"/>
      <c r="Q58" s="1206"/>
      <c r="R58" s="1206"/>
      <c r="S58" s="1206"/>
      <c r="T58" s="1206"/>
      <c r="U58" s="1206"/>
      <c r="V58" s="223"/>
      <c r="W58" s="223"/>
      <c r="X58" s="223"/>
      <c r="Y58" s="56"/>
    </row>
    <row r="59" spans="1:25" ht="15" hidden="1" customHeight="1">
      <c r="A59" s="40"/>
      <c r="B59" s="75"/>
      <c r="C59" s="74"/>
      <c r="D59" s="58"/>
      <c r="E59" s="1221"/>
      <c r="F59" s="1221"/>
      <c r="G59" s="1221"/>
      <c r="H59" s="1214"/>
      <c r="I59" s="1215"/>
      <c r="J59" s="1215"/>
      <c r="K59" s="1215"/>
      <c r="L59" s="1215"/>
      <c r="M59" s="1215"/>
      <c r="N59" s="1215"/>
      <c r="O59" s="1215"/>
      <c r="P59" s="1215"/>
      <c r="Q59" s="1215"/>
      <c r="R59" s="1215"/>
      <c r="S59" s="1215"/>
      <c r="T59" s="1215"/>
      <c r="U59" s="1215"/>
      <c r="V59" s="1215"/>
      <c r="W59" s="1215"/>
      <c r="X59" s="1215"/>
      <c r="Y59" s="56"/>
    </row>
    <row r="60" spans="1:25" ht="15" hidden="1" customHeight="1">
      <c r="A60" s="40"/>
      <c r="B60" s="75"/>
      <c r="C60" s="74"/>
      <c r="D60" s="58"/>
      <c r="E60" s="1217"/>
      <c r="F60" s="1217"/>
      <c r="G60" s="1217"/>
      <c r="H60" s="1219"/>
      <c r="I60" s="1219"/>
      <c r="J60" s="1219"/>
      <c r="K60" s="1219"/>
      <c r="L60" s="1219"/>
      <c r="M60" s="1219"/>
      <c r="N60" s="1219"/>
      <c r="O60" s="1219"/>
      <c r="P60" s="1219"/>
      <c r="Q60" s="1219"/>
      <c r="R60" s="1219"/>
      <c r="S60" s="1219"/>
      <c r="T60" s="1219"/>
      <c r="U60" s="1219"/>
      <c r="V60" s="1219"/>
      <c r="W60" s="1219"/>
      <c r="X60" s="1219"/>
      <c r="Y60" s="56"/>
    </row>
    <row r="61" spans="1:25" ht="15" hidden="1">
      <c r="A61" s="40"/>
      <c r="B61" s="75"/>
      <c r="C61" s="74"/>
      <c r="D61" s="58"/>
      <c r="E61" s="67"/>
      <c r="F61" s="65"/>
      <c r="G61" s="66"/>
      <c r="H61" s="1219"/>
      <c r="I61" s="1219"/>
      <c r="J61" s="1219"/>
      <c r="K61" s="1219"/>
      <c r="L61" s="1219"/>
      <c r="M61" s="1219"/>
      <c r="N61" s="1219"/>
      <c r="O61" s="1219"/>
      <c r="P61" s="1219"/>
      <c r="Q61" s="1219"/>
      <c r="R61" s="1219"/>
      <c r="S61" s="1219"/>
      <c r="T61" s="1219"/>
      <c r="U61" s="1219"/>
      <c r="V61" s="1219"/>
      <c r="W61" s="1219"/>
      <c r="X61" s="1219"/>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6" t="s">
        <v>394</v>
      </c>
      <c r="F70" s="1206"/>
      <c r="G70" s="1206"/>
      <c r="H70" s="1206"/>
      <c r="I70" s="1206"/>
      <c r="J70" s="1206"/>
      <c r="K70" s="1206"/>
      <c r="L70" s="1206"/>
      <c r="M70" s="1206"/>
      <c r="N70" s="1206"/>
      <c r="O70" s="1206"/>
      <c r="P70" s="1206"/>
      <c r="Q70" s="1206"/>
      <c r="R70" s="1206"/>
      <c r="S70" s="1206"/>
      <c r="T70" s="1206"/>
      <c r="U70" s="418"/>
      <c r="V70" s="418"/>
      <c r="W70" s="418"/>
      <c r="X70" s="418"/>
      <c r="Y70" s="56"/>
    </row>
    <row r="71" spans="1:25" ht="15" hidden="1">
      <c r="A71" s="40"/>
      <c r="B71" s="75"/>
      <c r="C71" s="74"/>
      <c r="D71" s="58"/>
      <c r="E71" s="1206" t="s">
        <v>564</v>
      </c>
      <c r="F71" s="1206"/>
      <c r="G71" s="1206"/>
      <c r="H71" s="1206"/>
      <c r="I71" s="1206"/>
      <c r="J71" s="1206"/>
      <c r="K71" s="1206"/>
      <c r="L71" s="1206"/>
      <c r="M71" s="1206"/>
      <c r="N71" s="1206"/>
      <c r="O71" s="1206"/>
      <c r="P71" s="1206"/>
      <c r="Q71" s="1206"/>
      <c r="R71" s="1206"/>
      <c r="S71" s="1206"/>
      <c r="T71" s="1206"/>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6" t="s">
        <v>393</v>
      </c>
      <c r="F81" s="1206"/>
      <c r="G81" s="1206"/>
      <c r="H81" s="1206"/>
      <c r="I81" s="1206"/>
      <c r="J81" s="1206"/>
      <c r="K81" s="1206"/>
      <c r="L81" s="1206"/>
      <c r="M81" s="1206"/>
      <c r="N81" s="1206"/>
      <c r="O81" s="1206"/>
      <c r="P81" s="1206"/>
      <c r="Q81" s="1206"/>
      <c r="R81" s="1206"/>
      <c r="S81" s="1206"/>
      <c r="T81" s="1206"/>
      <c r="U81" s="1206"/>
      <c r="V81" s="223"/>
      <c r="W81" s="223"/>
      <c r="X81" s="223"/>
      <c r="Y81" s="56"/>
    </row>
    <row r="82" spans="1:25" ht="15" hidden="1" customHeight="1">
      <c r="A82" s="40"/>
      <c r="B82" s="75"/>
      <c r="C82" s="74"/>
      <c r="D82" s="58"/>
      <c r="E82" s="1217"/>
      <c r="F82" s="1217"/>
      <c r="G82" s="1217"/>
      <c r="H82" s="1214"/>
      <c r="I82" s="1215"/>
      <c r="J82" s="1215"/>
      <c r="K82" s="1215"/>
      <c r="L82" s="1215"/>
      <c r="M82" s="1215"/>
      <c r="N82" s="1215"/>
      <c r="O82" s="1215"/>
      <c r="P82" s="1215"/>
      <c r="Q82" s="1215"/>
      <c r="R82" s="1215"/>
      <c r="S82" s="1215"/>
      <c r="T82" s="1215"/>
      <c r="U82" s="1215"/>
      <c r="V82" s="1215"/>
      <c r="W82" s="1215"/>
      <c r="X82" s="1215"/>
      <c r="Y82" s="56"/>
    </row>
    <row r="83" spans="1:25" ht="15" hidden="1" customHeight="1">
      <c r="A83" s="40"/>
      <c r="B83" s="75"/>
      <c r="C83" s="74"/>
      <c r="D83" s="58"/>
      <c r="Y83" s="56"/>
    </row>
    <row r="84" spans="1:25" ht="15" hidden="1" customHeight="1">
      <c r="A84" s="40"/>
      <c r="B84" s="75"/>
      <c r="C84" s="74"/>
      <c r="D84" s="58"/>
      <c r="E84" s="67"/>
      <c r="F84" s="65"/>
      <c r="G84" s="66"/>
      <c r="H84" s="1219"/>
      <c r="I84" s="1219"/>
      <c r="J84" s="1219"/>
      <c r="K84" s="1219"/>
      <c r="L84" s="1219"/>
      <c r="M84" s="1219"/>
      <c r="N84" s="1219"/>
      <c r="O84" s="1219"/>
      <c r="P84" s="1219"/>
      <c r="Q84" s="1219"/>
      <c r="R84" s="1219"/>
      <c r="S84" s="1219"/>
      <c r="T84" s="1219"/>
      <c r="U84" s="1219"/>
      <c r="V84" s="1219"/>
      <c r="W84" s="1219"/>
      <c r="X84" s="1219"/>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8" t="s">
        <v>234</v>
      </c>
      <c r="F98" s="1218"/>
      <c r="G98" s="1218"/>
      <c r="H98" s="1218"/>
      <c r="I98" s="1218"/>
      <c r="J98" s="1218"/>
      <c r="K98" s="1218"/>
      <c r="L98" s="1218"/>
      <c r="M98" s="1218"/>
      <c r="N98" s="1218"/>
      <c r="O98" s="1218"/>
      <c r="P98" s="1218"/>
      <c r="Q98" s="1218"/>
      <c r="R98" s="1218"/>
      <c r="S98" s="1218"/>
      <c r="T98" s="1218"/>
      <c r="U98" s="1218"/>
      <c r="V98" s="1218"/>
      <c r="W98" s="1218"/>
      <c r="X98" s="1218"/>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6" t="s">
        <v>233</v>
      </c>
      <c r="G100" s="1216"/>
      <c r="H100" s="1216"/>
      <c r="I100" s="1216"/>
      <c r="J100" s="1216"/>
      <c r="K100" s="1216"/>
      <c r="L100" s="1216"/>
      <c r="M100" s="1216"/>
      <c r="N100" s="1216"/>
      <c r="O100" s="1216"/>
      <c r="P100" s="1216"/>
      <c r="Q100" s="1216"/>
      <c r="R100" s="1216"/>
      <c r="S100" s="1216"/>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6" t="s">
        <v>232</v>
      </c>
      <c r="G102" s="1216"/>
      <c r="H102" s="1216"/>
      <c r="I102" s="1216"/>
      <c r="J102" s="1216"/>
      <c r="K102" s="1216"/>
      <c r="L102" s="1216"/>
      <c r="M102" s="1216"/>
      <c r="N102" s="1216"/>
      <c r="O102" s="1216"/>
      <c r="P102" s="1216"/>
      <c r="Q102" s="1216"/>
      <c r="R102" s="1216"/>
      <c r="S102" s="1216"/>
      <c r="T102" s="1216"/>
      <c r="U102" s="1216"/>
      <c r="V102" s="1216"/>
      <c r="W102" s="1216"/>
      <c r="X102" s="1216"/>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11" t="s">
        <v>732</v>
      </c>
      <c r="M5" s="1311"/>
      <c r="N5" s="1311"/>
      <c r="O5" s="1311"/>
      <c r="P5" s="1311"/>
      <c r="Q5" s="1311"/>
      <c r="R5" s="1311"/>
      <c r="S5" s="1311"/>
      <c r="T5" s="1311"/>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2"/>
      <c r="M7" s="1046"/>
      <c r="O7" s="1305"/>
      <c r="P7" s="1305"/>
      <c r="Q7" s="1305"/>
      <c r="R7" s="1305"/>
      <c r="S7" s="1305"/>
      <c r="T7" s="1305"/>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6" t="str">
        <f>IF(datePr_ch="",IF(datePr="","",datePr),datePr_ch)</f>
        <v>26.04.2023</v>
      </c>
      <c r="P8" s="1306"/>
      <c r="Q8" s="1306"/>
      <c r="R8" s="1306"/>
      <c r="S8" s="1306"/>
      <c r="T8" s="1306"/>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6" t="str">
        <f>IF(numberPr_ch="",IF(numberPr="","",numberPr),numberPr_ch)</f>
        <v>31-046/23</v>
      </c>
      <c r="P9" s="1306"/>
      <c r="Q9" s="1306"/>
      <c r="R9" s="1306"/>
      <c r="S9" s="1306"/>
      <c r="T9" s="1306"/>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2"/>
      <c r="M10" s="1046"/>
      <c r="O10" s="1305"/>
      <c r="P10" s="1305"/>
      <c r="Q10" s="1305"/>
      <c r="R10" s="1305"/>
      <c r="S10" s="1305"/>
      <c r="T10" s="1305"/>
      <c r="U10" s="780"/>
      <c r="V10" s="780"/>
      <c r="X10" s="1121"/>
      <c r="Y10" s="1121"/>
      <c r="Z10" s="1121"/>
      <c r="AA10" s="1121"/>
      <c r="AB10" s="1121"/>
    </row>
    <row r="11" spans="1:35" s="539" customFormat="1" ht="11.25" hidden="1" customHeight="1">
      <c r="A11" s="559"/>
      <c r="B11" s="559"/>
      <c r="C11" s="559"/>
      <c r="D11" s="559"/>
      <c r="E11" s="559"/>
      <c r="F11" s="559"/>
      <c r="G11" s="559"/>
      <c r="H11" s="559"/>
      <c r="L11" s="1312"/>
      <c r="M11" s="1312"/>
      <c r="N11" s="536"/>
      <c r="O11" s="1328"/>
      <c r="P11" s="1328"/>
      <c r="Q11" s="1328"/>
      <c r="R11" s="1328"/>
      <c r="S11" s="1328"/>
      <c r="T11" s="1328"/>
      <c r="U11" s="557" t="s">
        <v>371</v>
      </c>
      <c r="X11" s="559"/>
      <c r="Y11" s="559"/>
      <c r="Z11" s="559"/>
      <c r="AA11" s="559"/>
      <c r="AB11" s="559"/>
      <c r="AC11" s="559"/>
      <c r="AD11" s="559"/>
      <c r="AE11" s="559"/>
      <c r="AF11" s="559"/>
      <c r="AG11" s="559"/>
      <c r="AH11" s="559"/>
      <c r="AI11" s="559"/>
    </row>
    <row r="12" spans="1:35">
      <c r="J12" s="499"/>
      <c r="K12" s="499"/>
      <c r="L12" s="494"/>
      <c r="M12" s="494"/>
      <c r="N12" s="494"/>
      <c r="O12" s="1329"/>
      <c r="P12" s="1329"/>
      <c r="Q12" s="1329"/>
      <c r="R12" s="1329"/>
      <c r="S12" s="1329"/>
      <c r="T12" s="1329"/>
      <c r="U12" s="1329"/>
    </row>
    <row r="13" spans="1:35" ht="14.25" customHeight="1">
      <c r="J13" s="499"/>
      <c r="K13" s="499"/>
      <c r="L13" s="1229" t="s">
        <v>445</v>
      </c>
      <c r="M13" s="1229"/>
      <c r="N13" s="1229"/>
      <c r="O13" s="1229"/>
      <c r="P13" s="1229"/>
      <c r="Q13" s="1229"/>
      <c r="R13" s="1229"/>
      <c r="S13" s="1229"/>
      <c r="T13" s="1229"/>
      <c r="U13" s="1229"/>
      <c r="V13" s="1229"/>
      <c r="W13" s="1229" t="s">
        <v>446</v>
      </c>
    </row>
    <row r="14" spans="1:35" ht="14.25" customHeight="1">
      <c r="J14" s="499"/>
      <c r="K14" s="499"/>
      <c r="L14" s="1310" t="s">
        <v>91</v>
      </c>
      <c r="M14" s="1310" t="s">
        <v>602</v>
      </c>
      <c r="N14" s="491"/>
      <c r="O14" s="1286" t="s">
        <v>604</v>
      </c>
      <c r="P14" s="1287"/>
      <c r="Q14" s="1287"/>
      <c r="R14" s="1287"/>
      <c r="S14" s="1287"/>
      <c r="T14" s="1288"/>
      <c r="U14" s="1289" t="s">
        <v>339</v>
      </c>
      <c r="V14" s="1307" t="s">
        <v>274</v>
      </c>
      <c r="W14" s="1229"/>
    </row>
    <row r="15" spans="1:35" ht="14.25" customHeight="1">
      <c r="J15" s="499"/>
      <c r="K15" s="499"/>
      <c r="L15" s="1310"/>
      <c r="M15" s="1310"/>
      <c r="N15" s="491"/>
      <c r="O15" s="1292" t="s">
        <v>590</v>
      </c>
      <c r="P15" s="1294"/>
      <c r="Q15" s="1295"/>
      <c r="R15" s="1297" t="s">
        <v>615</v>
      </c>
      <c r="S15" s="1297"/>
      <c r="T15" s="1298"/>
      <c r="U15" s="1290"/>
      <c r="V15" s="1308"/>
      <c r="W15" s="1229"/>
    </row>
    <row r="16" spans="1:35" ht="30" customHeight="1">
      <c r="J16" s="499"/>
      <c r="K16" s="499"/>
      <c r="L16" s="1310"/>
      <c r="M16" s="1310"/>
      <c r="N16" s="490"/>
      <c r="O16" s="1293"/>
      <c r="P16" s="505"/>
      <c r="Q16" s="505"/>
      <c r="R16" s="506" t="s">
        <v>273</v>
      </c>
      <c r="S16" s="1299" t="s">
        <v>272</v>
      </c>
      <c r="T16" s="1300"/>
      <c r="U16" s="1291"/>
      <c r="V16" s="1309"/>
      <c r="W16" s="1229"/>
    </row>
    <row r="17" spans="1:36">
      <c r="J17" s="499"/>
      <c r="K17" s="538">
        <v>1</v>
      </c>
      <c r="L17" s="616" t="s">
        <v>92</v>
      </c>
      <c r="M17" s="616" t="s">
        <v>48</v>
      </c>
      <c r="N17" s="636" t="s">
        <v>48</v>
      </c>
      <c r="O17" s="617">
        <f ca="1">OFFSET(O17,0,-1)+1</f>
        <v>3</v>
      </c>
      <c r="P17" s="618">
        <f ca="1">OFFSET(P17,0,-1)</f>
        <v>3</v>
      </c>
      <c r="Q17" s="618">
        <f ca="1">OFFSET(Q17,0,-1)</f>
        <v>3</v>
      </c>
      <c r="R17" s="617">
        <f ca="1">OFFSET(R17,0,-1)+1</f>
        <v>4</v>
      </c>
      <c r="S17" s="1282">
        <f ca="1">OFFSET(S17,0,-1)+1</f>
        <v>5</v>
      </c>
      <c r="T17" s="1282"/>
      <c r="U17" s="617">
        <f ca="1">OFFSET(U17,0,-2)+1</f>
        <v>6</v>
      </c>
      <c r="V17" s="618">
        <f ca="1">OFFSET(V17,0,-1)</f>
        <v>6</v>
      </c>
      <c r="W17" s="617">
        <f ca="1">OFFSET(W17,0,-1)+1</f>
        <v>7</v>
      </c>
    </row>
    <row r="18" spans="1:36" ht="22.5">
      <c r="A18" s="1313">
        <v>1</v>
      </c>
      <c r="B18" s="867"/>
      <c r="C18" s="867"/>
      <c r="D18" s="867"/>
      <c r="E18" s="868"/>
      <c r="F18" s="869"/>
      <c r="G18" s="867"/>
      <c r="H18" s="867"/>
      <c r="I18" s="870"/>
      <c r="J18" s="865"/>
      <c r="K18" s="874">
        <v>1</v>
      </c>
      <c r="L18" s="562">
        <f>mergeValue(A18)</f>
        <v>1</v>
      </c>
      <c r="M18" s="610" t="s">
        <v>19</v>
      </c>
      <c r="N18" s="549"/>
      <c r="O18" s="1325"/>
      <c r="P18" s="1325"/>
      <c r="Q18" s="1325"/>
      <c r="R18" s="1325"/>
      <c r="S18" s="1325"/>
      <c r="T18" s="1325"/>
      <c r="U18" s="1325"/>
      <c r="V18" s="1325"/>
      <c r="W18" s="599" t="s">
        <v>718</v>
      </c>
    </row>
    <row r="19" spans="1:36" ht="22.5">
      <c r="A19" s="1313"/>
      <c r="B19" s="1313">
        <v>1</v>
      </c>
      <c r="C19" s="867"/>
      <c r="D19" s="867"/>
      <c r="E19" s="869"/>
      <c r="F19" s="869"/>
      <c r="G19" s="867"/>
      <c r="H19" s="867"/>
      <c r="I19" s="864"/>
      <c r="J19" s="863"/>
      <c r="K19" s="874">
        <v>1</v>
      </c>
      <c r="L19" s="562" t="str">
        <f>mergeValue(A19) &amp;"."&amp; mergeValue(B19)</f>
        <v>1.1</v>
      </c>
      <c r="M19" s="516" t="s">
        <v>15</v>
      </c>
      <c r="N19" s="549"/>
      <c r="O19" s="1325"/>
      <c r="P19" s="1325"/>
      <c r="Q19" s="1325"/>
      <c r="R19" s="1325"/>
      <c r="S19" s="1325"/>
      <c r="T19" s="1325"/>
      <c r="U19" s="1325"/>
      <c r="V19" s="1325"/>
      <c r="W19" s="599" t="s">
        <v>459</v>
      </c>
    </row>
    <row r="20" spans="1:36" ht="22.5">
      <c r="A20" s="1313"/>
      <c r="B20" s="1313"/>
      <c r="C20" s="1313">
        <v>1</v>
      </c>
      <c r="D20" s="867"/>
      <c r="E20" s="869"/>
      <c r="F20" s="869"/>
      <c r="G20" s="867"/>
      <c r="H20" s="867"/>
      <c r="I20" s="871"/>
      <c r="J20" s="863"/>
      <c r="K20" s="874">
        <v>1</v>
      </c>
      <c r="L20" s="562" t="str">
        <f>mergeValue(A20) &amp;"."&amp; mergeValue(B20)&amp;"."&amp; mergeValue(C20)</f>
        <v>1.1.1</v>
      </c>
      <c r="M20" s="517" t="s">
        <v>7</v>
      </c>
      <c r="N20" s="549"/>
      <c r="O20" s="1325"/>
      <c r="P20" s="1325"/>
      <c r="Q20" s="1325"/>
      <c r="R20" s="1325"/>
      <c r="S20" s="1325"/>
      <c r="T20" s="1325"/>
      <c r="U20" s="1325"/>
      <c r="V20" s="1325"/>
      <c r="W20" s="599" t="s">
        <v>600</v>
      </c>
    </row>
    <row r="21" spans="1:36" ht="22.5">
      <c r="A21" s="1313"/>
      <c r="B21" s="1313"/>
      <c r="C21" s="1313"/>
      <c r="D21" s="1313">
        <v>1</v>
      </c>
      <c r="E21" s="869"/>
      <c r="F21" s="869"/>
      <c r="G21" s="867"/>
      <c r="H21" s="867"/>
      <c r="I21" s="1313">
        <v>1</v>
      </c>
      <c r="J21" s="863"/>
      <c r="K21" s="874">
        <v>1</v>
      </c>
      <c r="L21" s="562" t="str">
        <f>mergeValue(A21) &amp;"."&amp; mergeValue(B21)&amp;"."&amp; mergeValue(C21)&amp;"."&amp; mergeValue(D21)</f>
        <v>1.1.1.1</v>
      </c>
      <c r="M21" s="518" t="s">
        <v>21</v>
      </c>
      <c r="N21" s="549"/>
      <c r="O21" s="1325"/>
      <c r="P21" s="1325"/>
      <c r="Q21" s="1325"/>
      <c r="R21" s="1325"/>
      <c r="S21" s="1325"/>
      <c r="T21" s="1325"/>
      <c r="U21" s="1325"/>
      <c r="V21" s="1325"/>
      <c r="W21" s="599" t="s">
        <v>601</v>
      </c>
    </row>
    <row r="22" spans="1:36" ht="11.25" hidden="1" customHeight="1">
      <c r="A22" s="1313"/>
      <c r="B22" s="1313"/>
      <c r="C22" s="1313"/>
      <c r="D22" s="1313"/>
      <c r="E22" s="1313">
        <v>1</v>
      </c>
      <c r="F22" s="869"/>
      <c r="G22" s="867"/>
      <c r="H22" s="867"/>
      <c r="I22" s="1313"/>
      <c r="J22" s="869"/>
      <c r="K22" s="874">
        <v>1</v>
      </c>
      <c r="L22" s="562"/>
      <c r="M22" s="524"/>
      <c r="N22" s="550"/>
      <c r="O22" s="600"/>
      <c r="P22" s="600"/>
      <c r="Q22" s="600"/>
      <c r="R22" s="600"/>
      <c r="S22" s="600"/>
      <c r="T22" s="600"/>
      <c r="U22" s="562"/>
      <c r="V22" s="477"/>
      <c r="W22" s="529"/>
    </row>
    <row r="23" spans="1:36" ht="33.75">
      <c r="A23" s="1313"/>
      <c r="B23" s="1313"/>
      <c r="C23" s="1313"/>
      <c r="D23" s="1313"/>
      <c r="E23" s="1313"/>
      <c r="F23" s="1313">
        <v>1</v>
      </c>
      <c r="G23" s="867"/>
      <c r="H23" s="867"/>
      <c r="I23" s="1313"/>
      <c r="J23" s="1330"/>
      <c r="K23" s="874">
        <v>1</v>
      </c>
      <c r="L23" s="562" t="str">
        <f>mergeValue(A23) &amp;"."&amp; mergeValue(B23)&amp;"."&amp; mergeValue(C23)&amp;"."&amp; mergeValue(D23)&amp;"."&amp;  mergeValue(F23)</f>
        <v>1.1.1.1.1</v>
      </c>
      <c r="M23" s="524" t="s">
        <v>9</v>
      </c>
      <c r="N23" s="550"/>
      <c r="O23" s="1315"/>
      <c r="P23" s="1315"/>
      <c r="Q23" s="1315"/>
      <c r="R23" s="1315"/>
      <c r="S23" s="1315"/>
      <c r="T23" s="1315"/>
      <c r="U23" s="1315"/>
      <c r="V23" s="1315"/>
      <c r="W23" s="599" t="s">
        <v>720</v>
      </c>
      <c r="Y23" s="558" t="str">
        <f>strCheckUnique(Z23:Z26)</f>
        <v/>
      </c>
      <c r="AA23" s="558"/>
    </row>
    <row r="24" spans="1:36" ht="99" customHeight="1">
      <c r="A24" s="1313"/>
      <c r="B24" s="1313"/>
      <c r="C24" s="1313"/>
      <c r="D24" s="1313"/>
      <c r="E24" s="1313"/>
      <c r="F24" s="1313"/>
      <c r="G24" s="867">
        <v>1</v>
      </c>
      <c r="H24" s="867"/>
      <c r="I24" s="1313"/>
      <c r="J24" s="1330"/>
      <c r="K24" s="866"/>
      <c r="L24" s="562" t="str">
        <f>mergeValue(A24) &amp;"."&amp; mergeValue(B24)&amp;"."&amp; mergeValue(C24)&amp;"."&amp; mergeValue(D24)&amp;"."&amp;  mergeValue(F24)&amp;"."&amp;  mergeValue(G24)</f>
        <v>1.1.1.1.1.1</v>
      </c>
      <c r="M24" s="1088"/>
      <c r="N24" s="555"/>
      <c r="O24" s="532"/>
      <c r="P24" s="532"/>
      <c r="Q24" s="532"/>
      <c r="R24" s="1283"/>
      <c r="S24" s="1285" t="s">
        <v>83</v>
      </c>
      <c r="T24" s="1283"/>
      <c r="U24" s="1285" t="s">
        <v>84</v>
      </c>
      <c r="V24" s="507"/>
      <c r="W24" s="1302" t="s">
        <v>733</v>
      </c>
      <c r="X24" s="554" t="str">
        <f>strCheckDate(O25:V25)</f>
        <v/>
      </c>
      <c r="Y24" s="558"/>
      <c r="Z24" s="558" t="str">
        <f>IF(M24="","",M24 )</f>
        <v/>
      </c>
      <c r="AA24" s="558"/>
      <c r="AB24" s="558"/>
      <c r="AC24" s="558"/>
    </row>
    <row r="25" spans="1:36" ht="11.25" hidden="1">
      <c r="A25" s="1313"/>
      <c r="B25" s="1313"/>
      <c r="C25" s="1313"/>
      <c r="D25" s="1313"/>
      <c r="E25" s="1313"/>
      <c r="F25" s="1313"/>
      <c r="G25" s="867"/>
      <c r="H25" s="867"/>
      <c r="I25" s="1313"/>
      <c r="J25" s="1330"/>
      <c r="K25" s="874">
        <v>1</v>
      </c>
      <c r="L25" s="569"/>
      <c r="M25" s="615"/>
      <c r="N25" s="555"/>
      <c r="O25" s="532"/>
      <c r="P25" s="532"/>
      <c r="Q25" s="553" t="str">
        <f>R24 &amp; "-" &amp; T24</f>
        <v>-</v>
      </c>
      <c r="R25" s="1283"/>
      <c r="S25" s="1285"/>
      <c r="T25" s="1283"/>
      <c r="U25" s="1285"/>
      <c r="V25" s="507"/>
      <c r="W25" s="1303"/>
      <c r="Y25" s="558"/>
      <c r="Z25" s="558"/>
      <c r="AA25" s="558"/>
      <c r="AB25" s="558"/>
      <c r="AC25" s="558"/>
    </row>
    <row r="26" spans="1:36" s="492" customFormat="1" ht="15" customHeight="1">
      <c r="A26" s="1313"/>
      <c r="B26" s="1313"/>
      <c r="C26" s="1313"/>
      <c r="D26" s="1313"/>
      <c r="E26" s="1313"/>
      <c r="F26" s="1313"/>
      <c r="G26" s="867"/>
      <c r="H26" s="867"/>
      <c r="I26" s="1313"/>
      <c r="J26" s="1330"/>
      <c r="K26" s="874">
        <v>1</v>
      </c>
      <c r="L26" s="508"/>
      <c r="M26" s="526" t="s">
        <v>24</v>
      </c>
      <c r="N26" s="521"/>
      <c r="O26" s="515"/>
      <c r="P26" s="515"/>
      <c r="Q26" s="515"/>
      <c r="R26" s="542"/>
      <c r="S26" s="534"/>
      <c r="T26" s="533"/>
      <c r="U26" s="521"/>
      <c r="V26" s="530"/>
      <c r="W26" s="1304"/>
      <c r="X26" s="556"/>
      <c r="Y26" s="556"/>
      <c r="Z26" s="556"/>
      <c r="AA26" s="556"/>
      <c r="AB26" s="556"/>
      <c r="AC26" s="556"/>
      <c r="AD26" s="556"/>
      <c r="AE26" s="556"/>
      <c r="AF26" s="556"/>
      <c r="AG26" s="556"/>
      <c r="AH26" s="556"/>
      <c r="AI26" s="556"/>
    </row>
    <row r="27" spans="1:36" s="492" customFormat="1" ht="15" customHeight="1">
      <c r="A27" s="1313"/>
      <c r="B27" s="1313"/>
      <c r="C27" s="1313"/>
      <c r="D27" s="1313"/>
      <c r="E27" s="1313"/>
      <c r="F27" s="869"/>
      <c r="G27" s="869"/>
      <c r="H27" s="867"/>
      <c r="I27" s="1313"/>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13"/>
      <c r="B28" s="1313"/>
      <c r="C28" s="1313"/>
      <c r="D28" s="1313"/>
      <c r="E28" s="869"/>
      <c r="F28" s="869"/>
      <c r="G28" s="869"/>
      <c r="H28" s="867"/>
      <c r="I28" s="1313"/>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313"/>
      <c r="B29" s="1313"/>
      <c r="C29" s="1313"/>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313"/>
      <c r="B30" s="1313"/>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313"/>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6" t="s">
        <v>734</v>
      </c>
      <c r="N34" s="1276"/>
      <c r="O34" s="1276"/>
      <c r="P34" s="1276"/>
      <c r="Q34" s="1276"/>
      <c r="R34" s="1276"/>
      <c r="S34" s="1276"/>
      <c r="T34" s="1276"/>
      <c r="U34" s="1276"/>
      <c r="V34" s="1276"/>
      <c r="W34" s="1276"/>
    </row>
  </sheetData>
  <sheetProtection password="FA9C" sheet="1" objects="1" scenarios="1" formatColumns="0" formatRows="0"/>
  <dataConsolidate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7" t="s">
        <v>470</v>
      </c>
      <c r="G2" s="1278"/>
      <c r="H2" s="1279"/>
      <c r="I2" s="609"/>
    </row>
    <row r="3" spans="1:20" ht="3" customHeight="1"/>
    <row r="4" spans="1:20" s="539" customFormat="1" ht="11.25">
      <c r="A4" s="559"/>
      <c r="B4" s="559"/>
      <c r="C4" s="559"/>
      <c r="D4" s="559"/>
      <c r="F4" s="1229" t="s">
        <v>445</v>
      </c>
      <c r="G4" s="1229"/>
      <c r="H4" s="1229"/>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11.05.2023</v>
      </c>
      <c r="I7" s="550" t="s">
        <v>472</v>
      </c>
      <c r="J7" s="584"/>
      <c r="K7" s="559"/>
      <c r="L7" s="559"/>
      <c r="M7" s="559"/>
      <c r="N7" s="559"/>
      <c r="O7" s="559"/>
      <c r="P7" s="559"/>
      <c r="Q7" s="559"/>
      <c r="R7" s="559"/>
      <c r="S7" s="559"/>
      <c r="T7" s="559"/>
    </row>
    <row r="8" spans="1:20" s="539" customFormat="1" ht="45">
      <c r="A8" s="1281">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str">
        <f>"4."&amp;mergeValue(A11) &amp;"."&amp;mergeValue(B11)</f>
        <v>4.1.1</v>
      </c>
      <c r="G11" s="580" t="s">
        <v>570</v>
      </c>
      <c r="H11" s="573" t="str">
        <f>IF(region_name="","",region_name)</f>
        <v>Ярославская область</v>
      </c>
      <c r="I11" s="550" t="s">
        <v>478</v>
      </c>
      <c r="J11" s="584"/>
      <c r="K11" s="559"/>
      <c r="L11" s="559"/>
      <c r="M11" s="559"/>
      <c r="N11" s="559"/>
      <c r="O11" s="559"/>
      <c r="P11" s="559"/>
      <c r="Q11" s="559"/>
      <c r="R11" s="559"/>
      <c r="S11" s="559"/>
      <c r="T11" s="559"/>
    </row>
    <row r="12" spans="1:20" s="539" customFormat="1" ht="22.5">
      <c r="A12" s="1281"/>
      <c r="B12" s="1281"/>
      <c r="C12" s="1281">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str">
        <f>"4."&amp;mergeValue(A13) &amp;"."&amp;mergeValue(B13)&amp;"."&amp;mergeValue(C13)&amp;"."&amp;mergeValue(D13)</f>
        <v>4.1.1.1.1</v>
      </c>
      <c r="G13" s="602" t="s">
        <v>477</v>
      </c>
      <c r="H13" s="573"/>
      <c r="I13" s="1319"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319"/>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11" t="s">
        <v>616</v>
      </c>
      <c r="M5" s="1311"/>
      <c r="N5" s="1311"/>
      <c r="O5" s="1311"/>
      <c r="P5" s="1311"/>
      <c r="Q5" s="1311"/>
      <c r="R5" s="1311"/>
      <c r="S5" s="1311"/>
      <c r="T5" s="1311"/>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305"/>
      <c r="P7" s="1305"/>
      <c r="Q7" s="1305"/>
      <c r="R7" s="1305"/>
      <c r="S7" s="1305"/>
      <c r="T7" s="1305"/>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306" t="str">
        <f>IF(datePr_ch="",IF(datePr="","",datePr),datePr_ch)</f>
        <v>26.04.2023</v>
      </c>
      <c r="P8" s="1306"/>
      <c r="Q8" s="1306"/>
      <c r="R8" s="1306"/>
      <c r="S8" s="1306"/>
      <c r="T8" s="1306"/>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306" t="str">
        <f>IF(numberPr_ch="",IF(numberPr="","",numberPr),numberPr_ch)</f>
        <v>31-046/23</v>
      </c>
      <c r="P9" s="1306"/>
      <c r="Q9" s="1306"/>
      <c r="R9" s="1306"/>
      <c r="S9" s="1306"/>
      <c r="T9" s="1306"/>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305"/>
      <c r="P10" s="1305"/>
      <c r="Q10" s="1305"/>
      <c r="R10" s="1305"/>
      <c r="S10" s="1305"/>
      <c r="T10" s="1305"/>
      <c r="U10" s="780"/>
      <c r="V10" s="780"/>
      <c r="X10" s="1121"/>
      <c r="Y10" s="1121"/>
      <c r="Z10" s="1121"/>
      <c r="AA10" s="1121"/>
      <c r="AB10" s="1121"/>
    </row>
    <row r="11" spans="1:34" s="461" customFormat="1" ht="11.25" hidden="1">
      <c r="G11" s="460"/>
      <c r="H11" s="460"/>
      <c r="L11" s="1312"/>
      <c r="M11" s="1312"/>
      <c r="N11" s="458"/>
      <c r="O11" s="1331"/>
      <c r="P11" s="1331"/>
      <c r="Q11" s="1331"/>
      <c r="R11" s="1331"/>
      <c r="S11" s="1331"/>
      <c r="T11" s="1331"/>
      <c r="U11" s="473" t="s">
        <v>371</v>
      </c>
      <c r="X11" s="475"/>
      <c r="Y11" s="475"/>
      <c r="Z11" s="475"/>
      <c r="AA11" s="475"/>
      <c r="AB11" s="475"/>
      <c r="AC11" s="475"/>
      <c r="AD11" s="475"/>
      <c r="AE11" s="475"/>
      <c r="AF11" s="475"/>
      <c r="AG11" s="475"/>
      <c r="AH11" s="475"/>
    </row>
    <row r="12" spans="1:34">
      <c r="J12" s="451"/>
      <c r="K12" s="451"/>
      <c r="L12" s="447"/>
      <c r="M12" s="447"/>
      <c r="N12" s="447"/>
      <c r="O12" s="1329"/>
      <c r="P12" s="1329"/>
      <c r="Q12" s="1329"/>
      <c r="R12" s="1329"/>
      <c r="S12" s="1329"/>
      <c r="T12" s="1329"/>
      <c r="U12" s="1329"/>
    </row>
    <row r="13" spans="1:34">
      <c r="J13" s="451"/>
      <c r="K13" s="451"/>
      <c r="L13" s="1229" t="s">
        <v>445</v>
      </c>
      <c r="M13" s="1229"/>
      <c r="N13" s="1229"/>
      <c r="O13" s="1229"/>
      <c r="P13" s="1229"/>
      <c r="Q13" s="1229"/>
      <c r="R13" s="1229"/>
      <c r="S13" s="1229"/>
      <c r="T13" s="1229"/>
      <c r="U13" s="1229"/>
      <c r="V13" s="1229"/>
      <c r="W13" s="1229" t="s">
        <v>446</v>
      </c>
    </row>
    <row r="14" spans="1:34" ht="14.25" customHeight="1">
      <c r="J14" s="451"/>
      <c r="K14" s="451"/>
      <c r="L14" s="1310" t="s">
        <v>91</v>
      </c>
      <c r="M14" s="1310" t="s">
        <v>602</v>
      </c>
      <c r="N14" s="491"/>
      <c r="O14" s="1286" t="s">
        <v>604</v>
      </c>
      <c r="P14" s="1287"/>
      <c r="Q14" s="1287"/>
      <c r="R14" s="1287"/>
      <c r="S14" s="1287"/>
      <c r="T14" s="1288"/>
      <c r="U14" s="1289" t="s">
        <v>339</v>
      </c>
      <c r="V14" s="1307" t="s">
        <v>274</v>
      </c>
      <c r="W14" s="1229"/>
    </row>
    <row r="15" spans="1:34" s="493" customFormat="1" ht="14.25" customHeight="1">
      <c r="G15" s="501"/>
      <c r="H15" s="501"/>
      <c r="I15" s="501"/>
      <c r="J15" s="499"/>
      <c r="K15" s="499"/>
      <c r="L15" s="1310"/>
      <c r="M15" s="1310"/>
      <c r="N15" s="491"/>
      <c r="O15" s="1292" t="s">
        <v>578</v>
      </c>
      <c r="P15" s="1294" t="s">
        <v>270</v>
      </c>
      <c r="Q15" s="1295"/>
      <c r="R15" s="1297" t="s">
        <v>615</v>
      </c>
      <c r="S15" s="1297"/>
      <c r="T15" s="1298"/>
      <c r="U15" s="1290"/>
      <c r="V15" s="1308"/>
      <c r="W15" s="1229"/>
      <c r="X15" s="554"/>
      <c r="Y15" s="554"/>
      <c r="Z15" s="554"/>
      <c r="AA15" s="554"/>
      <c r="AB15" s="554"/>
      <c r="AC15" s="554"/>
      <c r="AD15" s="554"/>
      <c r="AE15" s="554"/>
      <c r="AF15" s="554"/>
      <c r="AG15" s="554"/>
      <c r="AH15" s="554"/>
    </row>
    <row r="16" spans="1:34" ht="33.75">
      <c r="J16" s="451"/>
      <c r="K16" s="451"/>
      <c r="L16" s="1310"/>
      <c r="M16" s="1310"/>
      <c r="N16" s="490"/>
      <c r="O16" s="1293"/>
      <c r="P16" s="505" t="s">
        <v>670</v>
      </c>
      <c r="Q16" s="505" t="s">
        <v>671</v>
      </c>
      <c r="R16" s="506" t="s">
        <v>273</v>
      </c>
      <c r="S16" s="1299" t="s">
        <v>272</v>
      </c>
      <c r="T16" s="1300"/>
      <c r="U16" s="1291"/>
      <c r="V16" s="1309"/>
      <c r="W16" s="1229"/>
    </row>
    <row r="17" spans="1:34">
      <c r="J17" s="451"/>
      <c r="K17" s="459">
        <v>1</v>
      </c>
      <c r="L17" s="448" t="s">
        <v>92</v>
      </c>
      <c r="M17" s="448" t="s">
        <v>48</v>
      </c>
      <c r="N17" s="466" t="s">
        <v>48</v>
      </c>
      <c r="O17" s="457">
        <f ca="1">OFFSET(O17,0,-1)+1</f>
        <v>3</v>
      </c>
      <c r="P17" s="457">
        <f ca="1">OFFSET(P17,0,-1)+1</f>
        <v>4</v>
      </c>
      <c r="Q17" s="457">
        <f ca="1">OFFSET(Q17,0,-1)+1</f>
        <v>5</v>
      </c>
      <c r="R17" s="457">
        <f ca="1">OFFSET(R17,0,-1)+1</f>
        <v>6</v>
      </c>
      <c r="S17" s="1282">
        <f ca="1">OFFSET(S17,0,-1)+1</f>
        <v>7</v>
      </c>
      <c r="T17" s="1282"/>
      <c r="U17" s="457">
        <f ca="1">OFFSET(U17,0,-2)+1</f>
        <v>8</v>
      </c>
      <c r="V17" s="465">
        <f ca="1">OFFSET(V17,0,-1)</f>
        <v>8</v>
      </c>
      <c r="W17" s="457">
        <f ca="1">OFFSET(W17,0,-1)+1</f>
        <v>9</v>
      </c>
    </row>
    <row r="18" spans="1:34" ht="22.5">
      <c r="A18" s="1313">
        <v>1</v>
      </c>
      <c r="B18" s="888"/>
      <c r="C18" s="888"/>
      <c r="D18" s="888"/>
      <c r="E18" s="889"/>
      <c r="F18" s="890"/>
      <c r="G18" s="890"/>
      <c r="H18" s="890"/>
      <c r="I18" s="891"/>
      <c r="J18" s="886"/>
      <c r="K18" s="893"/>
      <c r="L18" s="562">
        <f>mergeValue(A18)</f>
        <v>1</v>
      </c>
      <c r="M18" s="610" t="s">
        <v>19</v>
      </c>
      <c r="N18" s="549"/>
      <c r="O18" s="1325"/>
      <c r="P18" s="1325"/>
      <c r="Q18" s="1325"/>
      <c r="R18" s="1325"/>
      <c r="S18" s="1325"/>
      <c r="T18" s="1325"/>
      <c r="U18" s="1325"/>
      <c r="V18" s="1325"/>
      <c r="W18" s="1129" t="s">
        <v>718</v>
      </c>
    </row>
    <row r="19" spans="1:34" ht="22.5">
      <c r="A19" s="1313"/>
      <c r="B19" s="1313">
        <v>1</v>
      </c>
      <c r="C19" s="888"/>
      <c r="D19" s="888"/>
      <c r="E19" s="890"/>
      <c r="F19" s="890"/>
      <c r="G19" s="890"/>
      <c r="H19" s="890"/>
      <c r="I19" s="885"/>
      <c r="J19" s="884"/>
      <c r="K19" s="887"/>
      <c r="L19" s="562" t="str">
        <f>mergeValue(A19) &amp;"."&amp; mergeValue(B19)</f>
        <v>1.1</v>
      </c>
      <c r="M19" s="516" t="s">
        <v>15</v>
      </c>
      <c r="N19" s="549"/>
      <c r="O19" s="1325"/>
      <c r="P19" s="1325"/>
      <c r="Q19" s="1325"/>
      <c r="R19" s="1325"/>
      <c r="S19" s="1325"/>
      <c r="T19" s="1325"/>
      <c r="U19" s="1325"/>
      <c r="V19" s="1325"/>
      <c r="W19" s="1129" t="s">
        <v>459</v>
      </c>
    </row>
    <row r="20" spans="1:34" ht="22.5">
      <c r="A20" s="1313"/>
      <c r="B20" s="1313"/>
      <c r="C20" s="1313">
        <v>1</v>
      </c>
      <c r="D20" s="888"/>
      <c r="E20" s="890"/>
      <c r="F20" s="890"/>
      <c r="G20" s="890"/>
      <c r="H20" s="890"/>
      <c r="I20" s="892"/>
      <c r="J20" s="884"/>
      <c r="K20" s="887"/>
      <c r="L20" s="562" t="str">
        <f>mergeValue(A20) &amp;"."&amp; mergeValue(B20)&amp;"."&amp; mergeValue(C20)</f>
        <v>1.1.1</v>
      </c>
      <c r="M20" s="517" t="s">
        <v>7</v>
      </c>
      <c r="N20" s="549"/>
      <c r="O20" s="1325"/>
      <c r="P20" s="1325"/>
      <c r="Q20" s="1325"/>
      <c r="R20" s="1325"/>
      <c r="S20" s="1325"/>
      <c r="T20" s="1325"/>
      <c r="U20" s="1325"/>
      <c r="V20" s="1325"/>
      <c r="W20" s="1129" t="s">
        <v>600</v>
      </c>
    </row>
    <row r="21" spans="1:34" ht="22.5">
      <c r="A21" s="1313"/>
      <c r="B21" s="1313"/>
      <c r="C21" s="1313"/>
      <c r="D21" s="1313">
        <v>1</v>
      </c>
      <c r="E21" s="890"/>
      <c r="F21" s="890"/>
      <c r="G21" s="890"/>
      <c r="H21" s="890"/>
      <c r="I21" s="892"/>
      <c r="J21" s="884"/>
      <c r="K21" s="887"/>
      <c r="L21" s="562" t="str">
        <f>mergeValue(A21) &amp;"."&amp; mergeValue(B21)&amp;"."&amp; mergeValue(C21)&amp;"."&amp; mergeValue(D21)</f>
        <v>1.1.1.1</v>
      </c>
      <c r="M21" s="518" t="s">
        <v>21</v>
      </c>
      <c r="N21" s="549"/>
      <c r="O21" s="1325"/>
      <c r="P21" s="1325"/>
      <c r="Q21" s="1325"/>
      <c r="R21" s="1325"/>
      <c r="S21" s="1325"/>
      <c r="T21" s="1325"/>
      <c r="U21" s="1325"/>
      <c r="V21" s="1325"/>
      <c r="W21" s="1129" t="s">
        <v>601</v>
      </c>
    </row>
    <row r="22" spans="1:34" ht="11.25" hidden="1" customHeight="1">
      <c r="A22" s="1313"/>
      <c r="B22" s="1313"/>
      <c r="C22" s="1313"/>
      <c r="D22" s="1313"/>
      <c r="E22" s="1313">
        <v>1</v>
      </c>
      <c r="F22" s="890"/>
      <c r="G22" s="890"/>
      <c r="H22" s="888">
        <v>1</v>
      </c>
      <c r="I22" s="1313">
        <v>1</v>
      </c>
      <c r="J22" s="890"/>
      <c r="K22" s="895"/>
      <c r="L22" s="562"/>
      <c r="M22" s="524"/>
      <c r="N22" s="550"/>
      <c r="O22" s="600"/>
      <c r="P22" s="600"/>
      <c r="Q22" s="600"/>
      <c r="R22" s="600"/>
      <c r="S22" s="600"/>
      <c r="T22" s="600"/>
      <c r="U22" s="600"/>
      <c r="V22" s="478"/>
      <c r="W22" s="1090"/>
    </row>
    <row r="23" spans="1:34" ht="33.75">
      <c r="A23" s="1313"/>
      <c r="B23" s="1313"/>
      <c r="C23" s="1313"/>
      <c r="D23" s="1313"/>
      <c r="E23" s="1313"/>
      <c r="F23" s="1313">
        <v>1</v>
      </c>
      <c r="G23" s="888"/>
      <c r="H23" s="888"/>
      <c r="I23" s="1313"/>
      <c r="J23" s="1313">
        <v>1</v>
      </c>
      <c r="K23" s="896"/>
      <c r="L23" s="562" t="str">
        <f>mergeValue(A23) &amp;"."&amp; mergeValue(B23)&amp;"."&amp; mergeValue(C23)&amp;"."&amp; mergeValue(D23)&amp;"."&amp;  mergeValue(F23)</f>
        <v>1.1.1.1.1</v>
      </c>
      <c r="M23" s="525" t="s">
        <v>9</v>
      </c>
      <c r="N23" s="550"/>
      <c r="O23" s="1315"/>
      <c r="P23" s="1315"/>
      <c r="Q23" s="1315"/>
      <c r="R23" s="1315"/>
      <c r="S23" s="1315"/>
      <c r="T23" s="1315"/>
      <c r="U23" s="1315"/>
      <c r="V23" s="1315"/>
      <c r="W23" s="1129" t="s">
        <v>720</v>
      </c>
      <c r="Y23" s="474" t="str">
        <f>strCheckUnique(Z23:Z26)</f>
        <v/>
      </c>
      <c r="AA23" s="474"/>
    </row>
    <row r="24" spans="1:34" ht="99" customHeight="1">
      <c r="A24" s="1313"/>
      <c r="B24" s="1313"/>
      <c r="C24" s="1313"/>
      <c r="D24" s="1313"/>
      <c r="E24" s="1313"/>
      <c r="F24" s="1313"/>
      <c r="G24" s="888">
        <v>1</v>
      </c>
      <c r="H24" s="888"/>
      <c r="I24" s="1313"/>
      <c r="J24" s="1313"/>
      <c r="K24" s="896">
        <v>1</v>
      </c>
      <c r="L24" s="562" t="str">
        <f>mergeValue(A24) &amp;"."&amp; mergeValue(B24)&amp;"."&amp; mergeValue(C24)&amp;"."&amp; mergeValue(D24)&amp;"."&amp; mergeValue(F24)&amp;"."&amp; mergeValue(G24)</f>
        <v>1.1.1.1.1.1</v>
      </c>
      <c r="M24" s="1088"/>
      <c r="N24" s="555"/>
      <c r="O24" s="532"/>
      <c r="P24" s="532"/>
      <c r="Q24" s="1040"/>
      <c r="R24" s="1283"/>
      <c r="S24" s="1285" t="s">
        <v>83</v>
      </c>
      <c r="T24" s="1283"/>
      <c r="U24" s="1285" t="s">
        <v>84</v>
      </c>
      <c r="V24" s="547"/>
      <c r="W24" s="1302" t="s">
        <v>733</v>
      </c>
      <c r="X24" s="470" t="str">
        <f>strCheckDate(O25:V25)</f>
        <v/>
      </c>
      <c r="Y24" s="474"/>
      <c r="Z24" s="474" t="str">
        <f>IF(M24="","",M24 )</f>
        <v/>
      </c>
      <c r="AA24" s="474"/>
      <c r="AB24" s="474"/>
      <c r="AC24" s="474"/>
    </row>
    <row r="25" spans="1:34" ht="11.25" hidden="1">
      <c r="A25" s="1313"/>
      <c r="B25" s="1313"/>
      <c r="C25" s="1313"/>
      <c r="D25" s="1313"/>
      <c r="E25" s="1313"/>
      <c r="F25" s="1313"/>
      <c r="G25" s="888"/>
      <c r="H25" s="888"/>
      <c r="I25" s="1313"/>
      <c r="J25" s="1313"/>
      <c r="K25" s="896"/>
      <c r="L25" s="569"/>
      <c r="M25" s="615"/>
      <c r="N25" s="555"/>
      <c r="O25" s="532"/>
      <c r="P25" s="532"/>
      <c r="Q25" s="553" t="str">
        <f>R24 &amp; "-" &amp; T24</f>
        <v>-</v>
      </c>
      <c r="R25" s="1284"/>
      <c r="S25" s="1285"/>
      <c r="T25" s="1284"/>
      <c r="U25" s="1285"/>
      <c r="V25" s="547"/>
      <c r="W25" s="1303"/>
    </row>
    <row r="26" spans="1:34" s="445" customFormat="1" ht="15" customHeight="1">
      <c r="A26" s="1313"/>
      <c r="B26" s="1313"/>
      <c r="C26" s="1313"/>
      <c r="D26" s="1313"/>
      <c r="E26" s="1313"/>
      <c r="F26" s="1313"/>
      <c r="G26" s="890"/>
      <c r="H26" s="888"/>
      <c r="I26" s="1313"/>
      <c r="J26" s="1313"/>
      <c r="K26" s="895"/>
      <c r="L26" s="508"/>
      <c r="M26" s="526" t="s">
        <v>24</v>
      </c>
      <c r="N26" s="521"/>
      <c r="O26" s="515"/>
      <c r="P26" s="515"/>
      <c r="Q26" s="515"/>
      <c r="R26" s="542"/>
      <c r="S26" s="534"/>
      <c r="T26" s="533"/>
      <c r="U26" s="521"/>
      <c r="V26" s="530"/>
      <c r="W26" s="1304"/>
      <c r="X26" s="471"/>
      <c r="Y26" s="471"/>
      <c r="Z26" s="471"/>
      <c r="AA26" s="471"/>
      <c r="AB26" s="471"/>
      <c r="AC26" s="471"/>
      <c r="AD26" s="471"/>
      <c r="AE26" s="471"/>
      <c r="AF26" s="471"/>
      <c r="AG26" s="471"/>
      <c r="AH26" s="471"/>
    </row>
    <row r="27" spans="1:34" s="445" customFormat="1" ht="15" customHeight="1">
      <c r="A27" s="1313"/>
      <c r="B27" s="1313"/>
      <c r="C27" s="1313"/>
      <c r="D27" s="1313"/>
      <c r="E27" s="1313"/>
      <c r="F27" s="890"/>
      <c r="G27" s="890"/>
      <c r="H27" s="888"/>
      <c r="I27" s="1313"/>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13"/>
      <c r="B28" s="1313"/>
      <c r="C28" s="1313"/>
      <c r="D28" s="1313"/>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13"/>
      <c r="B29" s="1313"/>
      <c r="C29" s="1313"/>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13"/>
      <c r="B30" s="1313"/>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13"/>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6" t="s">
        <v>734</v>
      </c>
      <c r="N34" s="1276"/>
      <c r="O34" s="1276"/>
      <c r="P34" s="1276"/>
      <c r="Q34" s="1276"/>
      <c r="R34" s="1276"/>
      <c r="S34" s="1276"/>
      <c r="T34" s="1276"/>
      <c r="U34" s="1276"/>
      <c r="V34" s="1276"/>
      <c r="W34" s="1276"/>
    </row>
  </sheetData>
  <sheetProtection password="FA9C" sheet="1" objects="1" scenarios="1" formatColumns="0" formatRows="0"/>
  <dataConsolidate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7" t="s">
        <v>470</v>
      </c>
      <c r="G2" s="1278"/>
      <c r="H2" s="1279"/>
      <c r="I2" s="609"/>
    </row>
    <row r="3" spans="1:20" ht="3" customHeight="1"/>
    <row r="4" spans="1:20" s="539" customFormat="1" ht="11.25">
      <c r="A4" s="559"/>
      <c r="B4" s="559"/>
      <c r="C4" s="559"/>
      <c r="D4" s="559"/>
      <c r="F4" s="1229" t="s">
        <v>445</v>
      </c>
      <c r="G4" s="1229"/>
      <c r="H4" s="1229"/>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11.05.2023</v>
      </c>
      <c r="I7" s="550" t="s">
        <v>472</v>
      </c>
      <c r="J7" s="584"/>
      <c r="K7" s="559"/>
      <c r="L7" s="559"/>
      <c r="M7" s="559"/>
      <c r="N7" s="559"/>
      <c r="O7" s="559"/>
      <c r="P7" s="559"/>
      <c r="Q7" s="559"/>
      <c r="R7" s="559"/>
      <c r="S7" s="559"/>
      <c r="T7" s="559"/>
    </row>
    <row r="8" spans="1:20" s="539" customFormat="1" ht="45">
      <c r="A8" s="1281">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str">
        <f>"4."&amp;mergeValue(A11) &amp;"."&amp;mergeValue(B11)</f>
        <v>4.1.1</v>
      </c>
      <c r="G11" s="580" t="s">
        <v>570</v>
      </c>
      <c r="H11" s="573" t="str">
        <f>IF(region_name="","",region_name)</f>
        <v>Ярославская область</v>
      </c>
      <c r="I11" s="550" t="s">
        <v>478</v>
      </c>
      <c r="J11" s="584"/>
      <c r="K11" s="559"/>
      <c r="L11" s="559"/>
      <c r="M11" s="559"/>
      <c r="N11" s="559"/>
      <c r="O11" s="559"/>
      <c r="P11" s="559"/>
      <c r="Q11" s="559"/>
      <c r="R11" s="559"/>
      <c r="S11" s="559"/>
      <c r="T11" s="559"/>
    </row>
    <row r="12" spans="1:20" s="539" customFormat="1" ht="22.5">
      <c r="A12" s="1281"/>
      <c r="B12" s="1281"/>
      <c r="C12" s="1281">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str">
        <f>"4."&amp;mergeValue(A13) &amp;"."&amp;mergeValue(B13)&amp;"."&amp;mergeValue(C13)&amp;"."&amp;mergeValue(D13)</f>
        <v>4.1.1.1.1</v>
      </c>
      <c r="G13" s="602" t="s">
        <v>477</v>
      </c>
      <c r="H13" s="573"/>
      <c r="I13" s="1319"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319"/>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11" t="s">
        <v>616</v>
      </c>
      <c r="M5" s="1311"/>
      <c r="N5" s="1311"/>
      <c r="O5" s="1311"/>
      <c r="P5" s="1311"/>
      <c r="Q5" s="1311"/>
      <c r="R5" s="1311"/>
      <c r="S5" s="1311"/>
      <c r="T5" s="1311"/>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305"/>
      <c r="P7" s="1305"/>
      <c r="Q7" s="1305"/>
      <c r="R7" s="1305"/>
      <c r="S7" s="1305"/>
      <c r="T7" s="1305"/>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6" t="str">
        <f>IF(datePr_ch="",IF(datePr="","",datePr),datePr_ch)</f>
        <v>26.04.2023</v>
      </c>
      <c r="P8" s="1306"/>
      <c r="Q8" s="1306"/>
      <c r="R8" s="1306"/>
      <c r="S8" s="1306"/>
      <c r="T8" s="1306"/>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6" t="str">
        <f>IF(numberPr_ch="",IF(numberPr="","",numberPr),numberPr_ch)</f>
        <v>31-046/23</v>
      </c>
      <c r="P9" s="1306"/>
      <c r="Q9" s="1306"/>
      <c r="R9" s="1306"/>
      <c r="S9" s="1306"/>
      <c r="T9" s="1306"/>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305"/>
      <c r="P10" s="1305"/>
      <c r="Q10" s="1305"/>
      <c r="R10" s="1305"/>
      <c r="S10" s="1305"/>
      <c r="T10" s="1305"/>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9"/>
      <c r="P12" s="1329"/>
      <c r="Q12" s="1329"/>
      <c r="R12" s="1329"/>
      <c r="S12" s="1329"/>
      <c r="T12" s="1329"/>
      <c r="U12" s="1329"/>
    </row>
    <row r="13" spans="1:34">
      <c r="J13" s="451"/>
      <c r="K13" s="451"/>
      <c r="L13" s="1229" t="s">
        <v>445</v>
      </c>
      <c r="M13" s="1229"/>
      <c r="N13" s="1229"/>
      <c r="O13" s="1229"/>
      <c r="P13" s="1229"/>
      <c r="Q13" s="1229"/>
      <c r="R13" s="1229"/>
      <c r="S13" s="1229"/>
      <c r="T13" s="1229"/>
      <c r="U13" s="1229"/>
      <c r="V13" s="1229"/>
      <c r="W13" s="1229" t="s">
        <v>446</v>
      </c>
    </row>
    <row r="14" spans="1:34" ht="14.25" customHeight="1">
      <c r="J14" s="451"/>
      <c r="K14" s="451"/>
      <c r="L14" s="1310" t="s">
        <v>91</v>
      </c>
      <c r="M14" s="1310" t="s">
        <v>602</v>
      </c>
      <c r="N14" s="491"/>
      <c r="O14" s="1286" t="s">
        <v>604</v>
      </c>
      <c r="P14" s="1287"/>
      <c r="Q14" s="1287"/>
      <c r="R14" s="1287"/>
      <c r="S14" s="1287"/>
      <c r="T14" s="1288"/>
      <c r="U14" s="1289" t="s">
        <v>339</v>
      </c>
      <c r="V14" s="1307" t="s">
        <v>274</v>
      </c>
      <c r="W14" s="1229"/>
    </row>
    <row r="15" spans="1:34" s="493" customFormat="1" ht="14.25" customHeight="1">
      <c r="A15" s="554"/>
      <c r="B15" s="554"/>
      <c r="C15" s="554"/>
      <c r="D15" s="554"/>
      <c r="E15" s="554"/>
      <c r="F15" s="554"/>
      <c r="G15" s="560"/>
      <c r="H15" s="560"/>
      <c r="I15" s="501"/>
      <c r="J15" s="499"/>
      <c r="K15" s="499"/>
      <c r="L15" s="1310"/>
      <c r="M15" s="1310"/>
      <c r="N15" s="491"/>
      <c r="O15" s="1292" t="s">
        <v>675</v>
      </c>
      <c r="P15" s="1294" t="s">
        <v>270</v>
      </c>
      <c r="Q15" s="1295"/>
      <c r="R15" s="1297" t="s">
        <v>615</v>
      </c>
      <c r="S15" s="1297"/>
      <c r="T15" s="1298"/>
      <c r="U15" s="1290"/>
      <c r="V15" s="1308"/>
      <c r="W15" s="1229"/>
      <c r="X15" s="554"/>
      <c r="Y15" s="554"/>
      <c r="Z15" s="554"/>
      <c r="AA15" s="554"/>
      <c r="AB15" s="554"/>
      <c r="AC15" s="554"/>
      <c r="AD15" s="554"/>
      <c r="AE15" s="554"/>
      <c r="AF15" s="554"/>
      <c r="AG15" s="554"/>
      <c r="AH15" s="554"/>
    </row>
    <row r="16" spans="1:34" ht="33.75">
      <c r="J16" s="451"/>
      <c r="K16" s="451"/>
      <c r="L16" s="1310"/>
      <c r="M16" s="1310"/>
      <c r="N16" s="490"/>
      <c r="O16" s="1293"/>
      <c r="P16" s="505" t="s">
        <v>670</v>
      </c>
      <c r="Q16" s="505" t="s">
        <v>671</v>
      </c>
      <c r="R16" s="506" t="s">
        <v>273</v>
      </c>
      <c r="S16" s="1299" t="s">
        <v>272</v>
      </c>
      <c r="T16" s="1300"/>
      <c r="U16" s="1291"/>
      <c r="V16" s="1309"/>
      <c r="W16" s="1229"/>
    </row>
    <row r="17" spans="1:35">
      <c r="J17" s="451"/>
      <c r="K17" s="459">
        <v>1</v>
      </c>
      <c r="L17" s="495" t="s">
        <v>92</v>
      </c>
      <c r="M17" s="495" t="s">
        <v>48</v>
      </c>
      <c r="N17" s="466" t="s">
        <v>48</v>
      </c>
      <c r="O17" s="457">
        <f ca="1">OFFSET(O17,0,-1)+1</f>
        <v>3</v>
      </c>
      <c r="P17" s="457">
        <f ca="1">OFFSET(P17,0,-1)+1</f>
        <v>4</v>
      </c>
      <c r="Q17" s="457">
        <f ca="1">OFFSET(Q17,0,-1)+1</f>
        <v>5</v>
      </c>
      <c r="R17" s="457">
        <f ca="1">OFFSET(R17,0,-1)+1</f>
        <v>6</v>
      </c>
      <c r="S17" s="1282">
        <f ca="1">OFFSET(S17,0,-1)+1</f>
        <v>7</v>
      </c>
      <c r="T17" s="1282"/>
      <c r="U17" s="457">
        <f ca="1">OFFSET(U17,0,-2)+1</f>
        <v>8</v>
      </c>
      <c r="V17" s="620">
        <f ca="1">OFFSET(V17,0,-1)</f>
        <v>8</v>
      </c>
      <c r="W17" s="457">
        <f ca="1">OFFSET(W17,0,-1)+1</f>
        <v>9</v>
      </c>
    </row>
    <row r="18" spans="1:35" ht="22.5">
      <c r="A18" s="1313">
        <v>1</v>
      </c>
      <c r="B18" s="906"/>
      <c r="C18" s="906"/>
      <c r="D18" s="906"/>
      <c r="E18" s="907"/>
      <c r="F18" s="908"/>
      <c r="G18" s="908"/>
      <c r="H18" s="908"/>
      <c r="I18" s="909"/>
      <c r="J18" s="904"/>
      <c r="K18" s="911"/>
      <c r="L18" s="562">
        <f>mergeValue(A18)</f>
        <v>1</v>
      </c>
      <c r="M18" s="610" t="s">
        <v>19</v>
      </c>
      <c r="N18" s="549"/>
      <c r="O18" s="1325"/>
      <c r="P18" s="1325"/>
      <c r="Q18" s="1325"/>
      <c r="R18" s="1325"/>
      <c r="S18" s="1325"/>
      <c r="T18" s="1325"/>
      <c r="U18" s="1325"/>
      <c r="V18" s="1325"/>
      <c r="W18" s="1129" t="s">
        <v>718</v>
      </c>
    </row>
    <row r="19" spans="1:35" ht="22.5">
      <c r="A19" s="1313"/>
      <c r="B19" s="1313">
        <v>1</v>
      </c>
      <c r="C19" s="906"/>
      <c r="D19" s="906"/>
      <c r="E19" s="908"/>
      <c r="F19" s="908"/>
      <c r="G19" s="908"/>
      <c r="H19" s="908"/>
      <c r="I19" s="903"/>
      <c r="J19" s="902"/>
      <c r="K19" s="905"/>
      <c r="L19" s="562" t="str">
        <f>mergeValue(A19) &amp;"."&amp; mergeValue(B19)</f>
        <v>1.1</v>
      </c>
      <c r="M19" s="516" t="s">
        <v>15</v>
      </c>
      <c r="N19" s="549"/>
      <c r="O19" s="1325"/>
      <c r="P19" s="1325"/>
      <c r="Q19" s="1325"/>
      <c r="R19" s="1325"/>
      <c r="S19" s="1325"/>
      <c r="T19" s="1325"/>
      <c r="U19" s="1325"/>
      <c r="V19" s="1325"/>
      <c r="W19" s="1129" t="s">
        <v>459</v>
      </c>
    </row>
    <row r="20" spans="1:35" ht="22.5">
      <c r="A20" s="1313"/>
      <c r="B20" s="1313"/>
      <c r="C20" s="1313">
        <v>1</v>
      </c>
      <c r="D20" s="906"/>
      <c r="E20" s="908"/>
      <c r="F20" s="908"/>
      <c r="G20" s="908"/>
      <c r="H20" s="908"/>
      <c r="I20" s="910"/>
      <c r="J20" s="902"/>
      <c r="K20" s="905"/>
      <c r="L20" s="562" t="str">
        <f>mergeValue(A20) &amp;"."&amp; mergeValue(B20)&amp;"."&amp; mergeValue(C20)</f>
        <v>1.1.1</v>
      </c>
      <c r="M20" s="517" t="s">
        <v>7</v>
      </c>
      <c r="N20" s="549"/>
      <c r="O20" s="1325"/>
      <c r="P20" s="1325"/>
      <c r="Q20" s="1325"/>
      <c r="R20" s="1325"/>
      <c r="S20" s="1325"/>
      <c r="T20" s="1325"/>
      <c r="U20" s="1325"/>
      <c r="V20" s="1325"/>
      <c r="W20" s="1129" t="s">
        <v>600</v>
      </c>
    </row>
    <row r="21" spans="1:35" ht="22.5">
      <c r="A21" s="1313"/>
      <c r="B21" s="1313"/>
      <c r="C21" s="1313"/>
      <c r="D21" s="1313">
        <v>1</v>
      </c>
      <c r="E21" s="908"/>
      <c r="F21" s="908"/>
      <c r="G21" s="908"/>
      <c r="H21" s="908"/>
      <c r="I21" s="910"/>
      <c r="J21" s="902"/>
      <c r="K21" s="905"/>
      <c r="L21" s="562" t="str">
        <f>mergeValue(A21) &amp;"."&amp; mergeValue(B21)&amp;"."&amp; mergeValue(C21)&amp;"."&amp; mergeValue(D21)</f>
        <v>1.1.1.1</v>
      </c>
      <c r="M21" s="518" t="s">
        <v>21</v>
      </c>
      <c r="N21" s="549"/>
      <c r="O21" s="1325"/>
      <c r="P21" s="1325"/>
      <c r="Q21" s="1325"/>
      <c r="R21" s="1325"/>
      <c r="S21" s="1325"/>
      <c r="T21" s="1325"/>
      <c r="U21" s="1325"/>
      <c r="V21" s="1325"/>
      <c r="W21" s="1129" t="s">
        <v>601</v>
      </c>
    </row>
    <row r="22" spans="1:35" ht="11.25" hidden="1" customHeight="1">
      <c r="A22" s="1313"/>
      <c r="B22" s="1313"/>
      <c r="C22" s="1313"/>
      <c r="D22" s="1313"/>
      <c r="E22" s="1313">
        <v>1</v>
      </c>
      <c r="F22" s="908"/>
      <c r="G22" s="908"/>
      <c r="H22" s="906">
        <v>1</v>
      </c>
      <c r="I22" s="1313">
        <v>1</v>
      </c>
      <c r="J22" s="908"/>
      <c r="K22" s="913"/>
      <c r="L22" s="562"/>
      <c r="M22" s="524"/>
      <c r="N22" s="550"/>
      <c r="O22" s="600"/>
      <c r="P22" s="600"/>
      <c r="Q22" s="600"/>
      <c r="R22" s="600"/>
      <c r="S22" s="600"/>
      <c r="T22" s="600"/>
      <c r="U22" s="600"/>
      <c r="V22" s="478"/>
      <c r="W22" s="1090"/>
    </row>
    <row r="23" spans="1:35" ht="33.75">
      <c r="A23" s="1313"/>
      <c r="B23" s="1313"/>
      <c r="C23" s="1313"/>
      <c r="D23" s="1313"/>
      <c r="E23" s="1313"/>
      <c r="F23" s="1313">
        <v>1</v>
      </c>
      <c r="G23" s="906"/>
      <c r="H23" s="906"/>
      <c r="I23" s="1313"/>
      <c r="J23" s="1313">
        <v>1</v>
      </c>
      <c r="K23" s="914"/>
      <c r="L23" s="562" t="str">
        <f>mergeValue(A23) &amp;"."&amp; mergeValue(B23)&amp;"."&amp; mergeValue(C23)&amp;"."&amp; mergeValue(D23)&amp;"."&amp;  mergeValue(F23)</f>
        <v>1.1.1.1.1</v>
      </c>
      <c r="M23" s="525" t="s">
        <v>9</v>
      </c>
      <c r="N23" s="550"/>
      <c r="O23" s="1315"/>
      <c r="P23" s="1315"/>
      <c r="Q23" s="1315"/>
      <c r="R23" s="1315"/>
      <c r="S23" s="1315"/>
      <c r="T23" s="1315"/>
      <c r="U23" s="1315"/>
      <c r="V23" s="1315"/>
      <c r="W23" s="1129" t="s">
        <v>720</v>
      </c>
      <c r="Y23" s="474" t="str">
        <f>strCheckUnique(Z23:Z26)</f>
        <v/>
      </c>
      <c r="AA23" s="474"/>
    </row>
    <row r="24" spans="1:35" ht="99" customHeight="1">
      <c r="A24" s="1313"/>
      <c r="B24" s="1313"/>
      <c r="C24" s="1313"/>
      <c r="D24" s="1313"/>
      <c r="E24" s="1313"/>
      <c r="F24" s="1313"/>
      <c r="G24" s="906">
        <v>1</v>
      </c>
      <c r="H24" s="906"/>
      <c r="I24" s="1313"/>
      <c r="J24" s="1313"/>
      <c r="K24" s="914">
        <v>1</v>
      </c>
      <c r="L24" s="562" t="str">
        <f>mergeValue(A24) &amp;"."&amp; mergeValue(B24)&amp;"."&amp; mergeValue(C24)&amp;"."&amp; mergeValue(D24)&amp;"."&amp; mergeValue(F24)&amp;"."&amp; mergeValue(G24)</f>
        <v>1.1.1.1.1.1</v>
      </c>
      <c r="M24" s="1088"/>
      <c r="N24" s="555"/>
      <c r="O24" s="532"/>
      <c r="P24" s="532"/>
      <c r="Q24" s="1040"/>
      <c r="R24" s="1283"/>
      <c r="S24" s="1285" t="s">
        <v>83</v>
      </c>
      <c r="T24" s="1283"/>
      <c r="U24" s="1285" t="s">
        <v>84</v>
      </c>
      <c r="V24" s="547"/>
      <c r="W24" s="1302" t="s">
        <v>733</v>
      </c>
      <c r="X24" s="470" t="str">
        <f>strCheckDate(O25:V25)</f>
        <v/>
      </c>
      <c r="Y24" s="474"/>
      <c r="Z24" s="474" t="str">
        <f>IF(M24="","",M24 )</f>
        <v/>
      </c>
      <c r="AA24" s="474"/>
      <c r="AB24" s="474"/>
      <c r="AC24" s="474"/>
    </row>
    <row r="25" spans="1:35" ht="11.25" hidden="1">
      <c r="A25" s="1313"/>
      <c r="B25" s="1313"/>
      <c r="C25" s="1313"/>
      <c r="D25" s="1313"/>
      <c r="E25" s="1313"/>
      <c r="F25" s="1313"/>
      <c r="G25" s="906"/>
      <c r="H25" s="906"/>
      <c r="I25" s="1313"/>
      <c r="J25" s="1313"/>
      <c r="K25" s="914"/>
      <c r="L25" s="569"/>
      <c r="M25" s="615"/>
      <c r="N25" s="555"/>
      <c r="O25" s="532"/>
      <c r="P25" s="532"/>
      <c r="Q25" s="553" t="str">
        <f>R24 &amp; "-" &amp; T24</f>
        <v>-</v>
      </c>
      <c r="R25" s="1284"/>
      <c r="S25" s="1285"/>
      <c r="T25" s="1284"/>
      <c r="U25" s="1285"/>
      <c r="V25" s="547"/>
      <c r="W25" s="1303"/>
    </row>
    <row r="26" spans="1:35" s="445" customFormat="1" ht="15" customHeight="1">
      <c r="A26" s="1313"/>
      <c r="B26" s="1313"/>
      <c r="C26" s="1313"/>
      <c r="D26" s="1313"/>
      <c r="E26" s="1313"/>
      <c r="F26" s="1313"/>
      <c r="G26" s="908"/>
      <c r="H26" s="906"/>
      <c r="I26" s="1313"/>
      <c r="J26" s="1313"/>
      <c r="K26" s="913"/>
      <c r="L26" s="508"/>
      <c r="M26" s="526" t="s">
        <v>24</v>
      </c>
      <c r="N26" s="521"/>
      <c r="O26" s="515"/>
      <c r="P26" s="515"/>
      <c r="Q26" s="515"/>
      <c r="R26" s="542"/>
      <c r="S26" s="534"/>
      <c r="T26" s="533"/>
      <c r="U26" s="521"/>
      <c r="V26" s="530"/>
      <c r="W26" s="1304"/>
      <c r="X26" s="471"/>
      <c r="Y26" s="471"/>
      <c r="Z26" s="471"/>
      <c r="AA26" s="471"/>
      <c r="AB26" s="471"/>
      <c r="AC26" s="471"/>
      <c r="AD26" s="471"/>
      <c r="AE26" s="471"/>
      <c r="AF26" s="471"/>
      <c r="AG26" s="471"/>
      <c r="AH26" s="471"/>
    </row>
    <row r="27" spans="1:35" s="445" customFormat="1" ht="15" customHeight="1">
      <c r="A27" s="1313"/>
      <c r="B27" s="1313"/>
      <c r="C27" s="1313"/>
      <c r="D27" s="1313"/>
      <c r="E27" s="1313"/>
      <c r="F27" s="908"/>
      <c r="G27" s="908"/>
      <c r="H27" s="906"/>
      <c r="I27" s="1313"/>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13"/>
      <c r="B28" s="1313"/>
      <c r="C28" s="1313"/>
      <c r="D28" s="1313"/>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13"/>
      <c r="B29" s="1313"/>
      <c r="C29" s="1313"/>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13"/>
      <c r="B30" s="1313"/>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13"/>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6" t="s">
        <v>734</v>
      </c>
      <c r="N34" s="1276"/>
      <c r="O34" s="1276"/>
      <c r="P34" s="1276"/>
      <c r="Q34" s="1276"/>
      <c r="R34" s="1276"/>
      <c r="S34" s="1276"/>
      <c r="T34" s="1276"/>
      <c r="U34" s="1276"/>
      <c r="V34" s="1276"/>
      <c r="W34" s="1276"/>
    </row>
  </sheetData>
  <sheetProtection password="FA9C" sheet="1" objects="1" scenarios="1" formatColumns="0" formatRows="0"/>
  <dataConsolidate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7" t="s">
        <v>470</v>
      </c>
      <c r="G2" s="1278"/>
      <c r="H2" s="1279"/>
      <c r="I2" s="407"/>
    </row>
    <row r="3" spans="1:20" ht="3" customHeight="1"/>
    <row r="4" spans="1:20" s="182" customFormat="1" ht="11.25">
      <c r="A4" s="206"/>
      <c r="B4" s="206"/>
      <c r="C4" s="206"/>
      <c r="D4" s="206"/>
      <c r="F4" s="1229" t="s">
        <v>445</v>
      </c>
      <c r="G4" s="1229"/>
      <c r="H4" s="1229"/>
      <c r="I4" s="128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11.05.2023</v>
      </c>
      <c r="I7" s="188" t="s">
        <v>472</v>
      </c>
      <c r="J7" s="312"/>
      <c r="K7" s="206"/>
      <c r="L7" s="206"/>
      <c r="M7" s="206"/>
      <c r="N7" s="206"/>
      <c r="O7" s="206"/>
      <c r="P7" s="206"/>
      <c r="Q7" s="206"/>
      <c r="R7" s="206"/>
      <c r="S7" s="206"/>
      <c r="T7" s="206"/>
    </row>
    <row r="8" spans="1:20" s="182" customFormat="1" ht="45">
      <c r="A8" s="1281">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1"/>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1"/>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1"/>
      <c r="B11" s="1281">
        <v>1</v>
      </c>
      <c r="C11" s="321"/>
      <c r="D11" s="321"/>
      <c r="F11" s="313" t="str">
        <f>"4."&amp;mergeValue(A11) &amp;"."&amp;mergeValue(B11)</f>
        <v>4.1.1</v>
      </c>
      <c r="G11" s="304" t="s">
        <v>570</v>
      </c>
      <c r="H11" s="297" t="str">
        <f>IF(region_name="","",region_name)</f>
        <v>Ярославская область</v>
      </c>
      <c r="I11" s="188" t="s">
        <v>478</v>
      </c>
      <c r="J11" s="312"/>
      <c r="K11" s="206"/>
      <c r="L11" s="206"/>
      <c r="M11" s="206"/>
      <c r="N11" s="206"/>
      <c r="O11" s="206"/>
      <c r="P11" s="206"/>
      <c r="Q11" s="206"/>
      <c r="R11" s="206"/>
      <c r="S11" s="206"/>
      <c r="T11" s="206"/>
    </row>
    <row r="12" spans="1:20" s="182" customFormat="1" ht="22.5">
      <c r="A12" s="1281"/>
      <c r="B12" s="1281"/>
      <c r="C12" s="1281">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1"/>
      <c r="B13" s="1281"/>
      <c r="C13" s="1281"/>
      <c r="D13" s="321">
        <v>1</v>
      </c>
      <c r="F13" s="313" t="str">
        <f>"4."&amp;mergeValue(A13) &amp;"."&amp;mergeValue(B13)&amp;"."&amp;mergeValue(C13)&amp;"."&amp;mergeValue(D13)</f>
        <v>4.1.1.1.1</v>
      </c>
      <c r="G13" s="392" t="s">
        <v>477</v>
      </c>
      <c r="H13" s="297"/>
      <c r="I13" s="1319" t="s">
        <v>569</v>
      </c>
      <c r="J13" s="312"/>
      <c r="K13" s="206"/>
      <c r="L13" s="206"/>
      <c r="M13" s="206"/>
      <c r="N13" s="206"/>
      <c r="O13" s="206"/>
      <c r="P13" s="206"/>
      <c r="Q13" s="206"/>
      <c r="R13" s="206"/>
      <c r="S13" s="206"/>
      <c r="T13" s="206"/>
    </row>
    <row r="14" spans="1:20" s="182" customFormat="1" ht="18.75">
      <c r="A14" s="1281"/>
      <c r="B14" s="1281"/>
      <c r="C14" s="1281"/>
      <c r="D14" s="321"/>
      <c r="F14" s="315"/>
      <c r="G14" s="143" t="s">
        <v>4</v>
      </c>
      <c r="H14" s="320"/>
      <c r="I14" s="1319"/>
      <c r="J14" s="312"/>
      <c r="K14" s="206"/>
      <c r="L14" s="206"/>
      <c r="M14" s="206"/>
      <c r="N14" s="206"/>
      <c r="O14" s="206"/>
      <c r="P14" s="206"/>
      <c r="Q14" s="206"/>
      <c r="R14" s="206"/>
      <c r="S14" s="206"/>
      <c r="T14" s="206"/>
    </row>
    <row r="15" spans="1:20" s="182" customFormat="1" ht="18.75">
      <c r="A15" s="1281"/>
      <c r="B15" s="1281"/>
      <c r="C15" s="321"/>
      <c r="D15" s="321"/>
      <c r="F15" s="393"/>
      <c r="G15" s="187" t="s">
        <v>401</v>
      </c>
      <c r="H15" s="394"/>
      <c r="I15" s="395"/>
      <c r="J15" s="312"/>
      <c r="K15" s="206"/>
      <c r="L15" s="206"/>
      <c r="M15" s="206"/>
      <c r="N15" s="206"/>
      <c r="O15" s="206"/>
      <c r="P15" s="206"/>
      <c r="Q15" s="206"/>
      <c r="R15" s="206"/>
      <c r="S15" s="206"/>
      <c r="T15" s="206"/>
    </row>
    <row r="16" spans="1:20" s="182" customFormat="1" ht="18.75">
      <c r="A16" s="128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6" t="s">
        <v>571</v>
      </c>
      <c r="H19" s="127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11" t="s">
        <v>735</v>
      </c>
      <c r="M5" s="1311"/>
      <c r="N5" s="1311"/>
      <c r="O5" s="1311"/>
      <c r="P5" s="1311"/>
      <c r="Q5" s="1311"/>
      <c r="R5" s="1311"/>
      <c r="S5" s="1311"/>
      <c r="T5" s="1311"/>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2"/>
      <c r="M7" s="1046"/>
      <c r="O7" s="1305"/>
      <c r="P7" s="1305"/>
      <c r="Q7" s="1305"/>
      <c r="R7" s="1305"/>
      <c r="S7" s="1305"/>
      <c r="T7" s="1305"/>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306" t="str">
        <f>IF(datePr_ch="",IF(datePr="","",datePr),datePr_ch)</f>
        <v>26.04.2023</v>
      </c>
      <c r="P8" s="1306"/>
      <c r="Q8" s="1306"/>
      <c r="R8" s="1306"/>
      <c r="S8" s="1306"/>
      <c r="T8" s="1306"/>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6" t="str">
        <f>IF(numberPr_ch="",IF(numberPr="","",numberPr),numberPr_ch)</f>
        <v>31-046/23</v>
      </c>
      <c r="P9" s="1306"/>
      <c r="Q9" s="1306"/>
      <c r="R9" s="1306"/>
      <c r="S9" s="1306"/>
      <c r="T9" s="1306"/>
      <c r="U9" s="635"/>
      <c r="V9" s="456"/>
      <c r="AC9" s="475"/>
      <c r="AD9" s="475"/>
      <c r="AE9" s="475"/>
      <c r="AF9" s="475"/>
      <c r="AG9" s="475"/>
    </row>
    <row r="10" spans="1:33" s="746" customFormat="1" ht="5.25" hidden="1">
      <c r="A10" s="1121"/>
      <c r="B10" s="1121"/>
      <c r="C10" s="1121"/>
      <c r="D10" s="1121"/>
      <c r="E10" s="1121"/>
      <c r="F10" s="1121"/>
      <c r="G10" s="1121"/>
      <c r="H10" s="1121"/>
      <c r="L10" s="1172"/>
      <c r="M10" s="1046"/>
      <c r="O10" s="1305"/>
      <c r="P10" s="1305"/>
      <c r="Q10" s="1305"/>
      <c r="R10" s="1305"/>
      <c r="S10" s="1305"/>
      <c r="T10" s="1305"/>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7"/>
      <c r="P12" s="1327"/>
      <c r="Q12" s="1327"/>
      <c r="R12" s="1327"/>
      <c r="S12" s="1327"/>
      <c r="T12" s="1327"/>
      <c r="U12" s="1327"/>
      <c r="V12" s="1327"/>
      <c r="W12" s="1327"/>
      <c r="X12" s="1327"/>
      <c r="Y12" s="1327"/>
      <c r="Z12" s="1327"/>
    </row>
    <row r="13" spans="1:33" ht="14.25" customHeight="1">
      <c r="J13" s="451"/>
      <c r="K13" s="451"/>
      <c r="L13" s="1310" t="s">
        <v>445</v>
      </c>
      <c r="M13" s="1310"/>
      <c r="N13" s="1310"/>
      <c r="O13" s="1310"/>
      <c r="P13" s="1310"/>
      <c r="Q13" s="1310"/>
      <c r="R13" s="1310"/>
      <c r="S13" s="1310"/>
      <c r="T13" s="1310"/>
      <c r="U13" s="1310"/>
      <c r="V13" s="1310"/>
      <c r="W13" s="1310"/>
      <c r="X13" s="1310"/>
      <c r="Y13" s="1310"/>
      <c r="Z13" s="1310"/>
      <c r="AA13" s="1310"/>
      <c r="AB13" s="1229" t="s">
        <v>446</v>
      </c>
    </row>
    <row r="14" spans="1:33" ht="14.25" customHeight="1">
      <c r="J14" s="451"/>
      <c r="K14" s="451"/>
      <c r="L14" s="1310" t="s">
        <v>91</v>
      </c>
      <c r="M14" s="1310" t="s">
        <v>602</v>
      </c>
      <c r="N14" s="547"/>
      <c r="O14" s="1229" t="s">
        <v>604</v>
      </c>
      <c r="P14" s="1229"/>
      <c r="Q14" s="1229"/>
      <c r="R14" s="1229"/>
      <c r="S14" s="1229"/>
      <c r="T14" s="1229"/>
      <c r="U14" s="1229"/>
      <c r="V14" s="1229"/>
      <c r="W14" s="1229"/>
      <c r="X14" s="1229"/>
      <c r="Y14" s="1229"/>
      <c r="Z14" s="1310" t="s">
        <v>339</v>
      </c>
      <c r="AA14" s="1326" t="s">
        <v>274</v>
      </c>
      <c r="AB14" s="1229"/>
    </row>
    <row r="15" spans="1:33" s="493" customFormat="1" ht="14.25" customHeight="1">
      <c r="A15" s="554"/>
      <c r="B15" s="554"/>
      <c r="C15" s="554"/>
      <c r="D15" s="554"/>
      <c r="E15" s="554"/>
      <c r="F15" s="554"/>
      <c r="G15" s="560"/>
      <c r="H15" s="560"/>
      <c r="I15" s="501"/>
      <c r="J15" s="499"/>
      <c r="K15" s="499"/>
      <c r="L15" s="1310"/>
      <c r="M15" s="1310"/>
      <c r="N15" s="547"/>
      <c r="O15" s="1335" t="s">
        <v>617</v>
      </c>
      <c r="P15" s="1335" t="s">
        <v>589</v>
      </c>
      <c r="Q15" s="1335" t="s">
        <v>590</v>
      </c>
      <c r="R15" s="1335" t="s">
        <v>270</v>
      </c>
      <c r="S15" s="1335"/>
      <c r="T15" s="1335" t="s">
        <v>270</v>
      </c>
      <c r="U15" s="1335"/>
      <c r="V15" s="621"/>
      <c r="W15" s="1334" t="s">
        <v>615</v>
      </c>
      <c r="X15" s="1334"/>
      <c r="Y15" s="1334"/>
      <c r="Z15" s="1310"/>
      <c r="AA15" s="1326"/>
      <c r="AB15" s="1229"/>
      <c r="AC15" s="554"/>
      <c r="AD15" s="554"/>
      <c r="AE15" s="554"/>
      <c r="AF15" s="554"/>
      <c r="AG15" s="554"/>
    </row>
    <row r="16" spans="1:33" ht="56.25" customHeight="1">
      <c r="J16" s="451"/>
      <c r="K16" s="451"/>
      <c r="L16" s="1310"/>
      <c r="M16" s="1310"/>
      <c r="N16" s="547"/>
      <c r="O16" s="1335"/>
      <c r="P16" s="1335"/>
      <c r="Q16" s="1335"/>
      <c r="R16" s="505" t="s">
        <v>591</v>
      </c>
      <c r="S16" s="505" t="s">
        <v>592</v>
      </c>
      <c r="T16" s="505" t="s">
        <v>593</v>
      </c>
      <c r="U16" s="505" t="s">
        <v>594</v>
      </c>
      <c r="V16" s="505"/>
      <c r="W16" s="506" t="s">
        <v>273</v>
      </c>
      <c r="X16" s="1336" t="s">
        <v>272</v>
      </c>
      <c r="Y16" s="1336"/>
      <c r="Z16" s="1310"/>
      <c r="AA16" s="1326"/>
      <c r="AB16" s="1229"/>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82">
        <f ca="1">OFFSET(X17,0,-1)+1</f>
        <v>11</v>
      </c>
      <c r="Y17" s="1282"/>
      <c r="Z17" s="457">
        <f ca="1">OFFSET(Z17,0,-2)+1</f>
        <v>12</v>
      </c>
      <c r="AB17" s="457">
        <f ca="1">OFFSET(AB17,0,-2)+1</f>
        <v>13</v>
      </c>
    </row>
    <row r="18" spans="1:33" ht="22.5">
      <c r="A18" s="1313">
        <v>1</v>
      </c>
      <c r="B18" s="1000"/>
      <c r="C18" s="1000"/>
      <c r="D18" s="1000"/>
      <c r="E18" s="1001"/>
      <c r="F18" s="1002"/>
      <c r="G18" s="1000"/>
      <c r="H18" s="1000"/>
      <c r="I18" s="988"/>
      <c r="J18" s="993"/>
      <c r="K18" s="993"/>
      <c r="L18" s="562">
        <f>mergeValue(A18)</f>
        <v>1</v>
      </c>
      <c r="M18" s="610" t="s">
        <v>19</v>
      </c>
      <c r="N18" s="549"/>
      <c r="O18" s="1325"/>
      <c r="P18" s="1325"/>
      <c r="Q18" s="1325"/>
      <c r="R18" s="1325"/>
      <c r="S18" s="1325"/>
      <c r="T18" s="1325"/>
      <c r="U18" s="1325"/>
      <c r="V18" s="1325"/>
      <c r="W18" s="1325"/>
      <c r="X18" s="1325"/>
      <c r="Y18" s="1325"/>
      <c r="Z18" s="1325"/>
      <c r="AA18" s="1325"/>
      <c r="AB18" s="599" t="s">
        <v>718</v>
      </c>
    </row>
    <row r="19" spans="1:33" ht="22.5">
      <c r="A19" s="1313"/>
      <c r="B19" s="1313">
        <v>1</v>
      </c>
      <c r="C19" s="1000"/>
      <c r="D19" s="1000"/>
      <c r="E19" s="1002"/>
      <c r="F19" s="1002"/>
      <c r="G19" s="1000"/>
      <c r="H19" s="1000"/>
      <c r="I19" s="995"/>
      <c r="J19" s="990"/>
      <c r="K19" s="989"/>
      <c r="L19" s="562" t="str">
        <f>mergeValue(A19) &amp;"."&amp; mergeValue(B19)</f>
        <v>1.1</v>
      </c>
      <c r="M19" s="516" t="s">
        <v>15</v>
      </c>
      <c r="N19" s="549"/>
      <c r="O19" s="1325"/>
      <c r="P19" s="1325"/>
      <c r="Q19" s="1325"/>
      <c r="R19" s="1325"/>
      <c r="S19" s="1325"/>
      <c r="T19" s="1325"/>
      <c r="U19" s="1325"/>
      <c r="V19" s="1325"/>
      <c r="W19" s="1325"/>
      <c r="X19" s="1325"/>
      <c r="Y19" s="1325"/>
      <c r="Z19" s="1325"/>
      <c r="AA19" s="1325"/>
      <c r="AB19" s="599" t="s">
        <v>459</v>
      </c>
    </row>
    <row r="20" spans="1:33" ht="22.5">
      <c r="A20" s="1313"/>
      <c r="B20" s="1313"/>
      <c r="C20" s="1313">
        <v>1</v>
      </c>
      <c r="D20" s="1000"/>
      <c r="E20" s="1002"/>
      <c r="F20" s="1002"/>
      <c r="G20" s="1000"/>
      <c r="H20" s="1000"/>
      <c r="I20" s="995"/>
      <c r="J20" s="990"/>
      <c r="K20" s="989"/>
      <c r="L20" s="562" t="str">
        <f>mergeValue(A20) &amp;"."&amp; mergeValue(B20)&amp;"."&amp; mergeValue(C20)</f>
        <v>1.1.1</v>
      </c>
      <c r="M20" s="517" t="s">
        <v>7</v>
      </c>
      <c r="N20" s="549"/>
      <c r="O20" s="1325"/>
      <c r="P20" s="1325"/>
      <c r="Q20" s="1325"/>
      <c r="R20" s="1325"/>
      <c r="S20" s="1325"/>
      <c r="T20" s="1325"/>
      <c r="U20" s="1325"/>
      <c r="V20" s="1325"/>
      <c r="W20" s="1325"/>
      <c r="X20" s="1325"/>
      <c r="Y20" s="1325"/>
      <c r="Z20" s="1325"/>
      <c r="AA20" s="1325"/>
      <c r="AB20" s="599" t="s">
        <v>600</v>
      </c>
    </row>
    <row r="21" spans="1:33" ht="22.5">
      <c r="A21" s="1313"/>
      <c r="B21" s="1313"/>
      <c r="C21" s="1313"/>
      <c r="D21" s="1313">
        <v>1</v>
      </c>
      <c r="E21" s="1002"/>
      <c r="F21" s="1002"/>
      <c r="G21" s="1000"/>
      <c r="H21" s="1000"/>
      <c r="I21" s="995"/>
      <c r="J21" s="990"/>
      <c r="K21" s="989"/>
      <c r="L21" s="562" t="str">
        <f>mergeValue(A21) &amp;"."&amp; mergeValue(B21)&amp;"."&amp; mergeValue(C21)&amp;"."&amp; mergeValue(D21)</f>
        <v>1.1.1.1</v>
      </c>
      <c r="M21" s="518" t="s">
        <v>21</v>
      </c>
      <c r="N21" s="549"/>
      <c r="O21" s="1325"/>
      <c r="P21" s="1325"/>
      <c r="Q21" s="1325"/>
      <c r="R21" s="1325"/>
      <c r="S21" s="1325"/>
      <c r="T21" s="1325"/>
      <c r="U21" s="1325"/>
      <c r="V21" s="1325"/>
      <c r="W21" s="1325"/>
      <c r="X21" s="1325"/>
      <c r="Y21" s="1325"/>
      <c r="Z21" s="1325"/>
      <c r="AA21" s="1325"/>
      <c r="AB21" s="599" t="s">
        <v>601</v>
      </c>
    </row>
    <row r="22" spans="1:33" hidden="1">
      <c r="A22" s="1313"/>
      <c r="B22" s="1313"/>
      <c r="C22" s="1313"/>
      <c r="D22" s="1313"/>
      <c r="E22" s="1313">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13"/>
      <c r="B23" s="1313"/>
      <c r="C23" s="1313"/>
      <c r="D23" s="1313"/>
      <c r="E23" s="1313"/>
      <c r="F23" s="1313">
        <v>1</v>
      </c>
      <c r="G23" s="1000"/>
      <c r="H23" s="1000"/>
      <c r="I23" s="1332"/>
      <c r="J23" s="990"/>
      <c r="K23" s="989"/>
      <c r="L23" s="562" t="str">
        <f>mergeValue(A23) &amp;"."&amp; mergeValue(B23)&amp;"."&amp; mergeValue(C23)&amp;"."&amp; mergeValue(D23)&amp;"."&amp; mergeValue(F23)</f>
        <v>1.1.1.1.1</v>
      </c>
      <c r="M23" s="525" t="s">
        <v>9</v>
      </c>
      <c r="N23" s="550"/>
      <c r="O23" s="1316"/>
      <c r="P23" s="1317"/>
      <c r="Q23" s="1317"/>
      <c r="R23" s="1317"/>
      <c r="S23" s="1317"/>
      <c r="T23" s="1317"/>
      <c r="U23" s="1317"/>
      <c r="V23" s="1317"/>
      <c r="W23" s="1317"/>
      <c r="X23" s="1317"/>
      <c r="Y23" s="1317"/>
      <c r="Z23" s="1317"/>
      <c r="AA23" s="1318"/>
      <c r="AB23" s="599" t="s">
        <v>720</v>
      </c>
      <c r="AD23" s="474" t="str">
        <f>strCheckUnique(AE23:AE28)</f>
        <v/>
      </c>
      <c r="AF23" s="474"/>
    </row>
    <row r="24" spans="1:33" ht="56.25">
      <c r="A24" s="1313"/>
      <c r="B24" s="1313"/>
      <c r="C24" s="1313"/>
      <c r="D24" s="1313"/>
      <c r="E24" s="1313"/>
      <c r="F24" s="1313"/>
      <c r="G24" s="1313">
        <v>1</v>
      </c>
      <c r="H24" s="1000"/>
      <c r="I24" s="1332"/>
      <c r="J24" s="1333"/>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283"/>
      <c r="X24" s="1285" t="s">
        <v>83</v>
      </c>
      <c r="Y24" s="1283"/>
      <c r="Z24" s="1285"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13"/>
      <c r="B25" s="1313"/>
      <c r="C25" s="1313"/>
      <c r="D25" s="1313"/>
      <c r="E25" s="1313"/>
      <c r="F25" s="1313"/>
      <c r="G25" s="1313"/>
      <c r="H25" s="1000">
        <v>1</v>
      </c>
      <c r="I25" s="1332"/>
      <c r="J25" s="1333"/>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83"/>
      <c r="X25" s="1285"/>
      <c r="Y25" s="1283"/>
      <c r="Z25" s="1285"/>
      <c r="AA25" s="637"/>
      <c r="AB25" s="1302" t="s">
        <v>739</v>
      </c>
      <c r="AC25" s="470" t="str">
        <f>strCheckDate(O25:AA25)</f>
        <v/>
      </c>
      <c r="AF25" s="474"/>
    </row>
    <row r="26" spans="1:33" hidden="1">
      <c r="A26" s="1313"/>
      <c r="B26" s="1313"/>
      <c r="C26" s="1313"/>
      <c r="D26" s="1313"/>
      <c r="E26" s="1313"/>
      <c r="F26" s="1313"/>
      <c r="G26" s="1313"/>
      <c r="H26" s="1000"/>
      <c r="I26" s="1332"/>
      <c r="J26" s="1333"/>
      <c r="K26" s="996"/>
      <c r="L26" s="569"/>
      <c r="M26" s="615"/>
      <c r="N26" s="615"/>
      <c r="O26" s="532"/>
      <c r="P26" s="463"/>
      <c r="Q26" s="463"/>
      <c r="R26" s="463"/>
      <c r="S26" s="463"/>
      <c r="T26" s="463"/>
      <c r="U26" s="529"/>
      <c r="V26" s="553"/>
      <c r="W26" s="1284"/>
      <c r="X26" s="1285"/>
      <c r="Y26" s="1284"/>
      <c r="Z26" s="1285"/>
      <c r="AA26" s="507"/>
      <c r="AB26" s="1303"/>
      <c r="AF26" s="474">
        <f ca="1">OFFSET(AF26,-1,0)</f>
        <v>0</v>
      </c>
    </row>
    <row r="27" spans="1:33" s="445" customFormat="1" ht="15" customHeight="1">
      <c r="A27" s="1313"/>
      <c r="B27" s="1313"/>
      <c r="C27" s="1313"/>
      <c r="D27" s="1313"/>
      <c r="E27" s="1313"/>
      <c r="F27" s="1313"/>
      <c r="G27" s="1313"/>
      <c r="H27" s="1000"/>
      <c r="I27" s="1332"/>
      <c r="J27" s="1333"/>
      <c r="K27" s="997"/>
      <c r="L27" s="508"/>
      <c r="M27" s="527" t="s">
        <v>40</v>
      </c>
      <c r="N27" s="521"/>
      <c r="O27" s="515"/>
      <c r="P27" s="515"/>
      <c r="Q27" s="515"/>
      <c r="R27" s="515"/>
      <c r="S27" s="515"/>
      <c r="T27" s="515"/>
      <c r="U27" s="515"/>
      <c r="V27" s="515"/>
      <c r="W27" s="533"/>
      <c r="X27" s="534"/>
      <c r="Y27" s="533"/>
      <c r="Z27" s="521"/>
      <c r="AA27" s="530"/>
      <c r="AB27" s="1304"/>
      <c r="AC27" s="471"/>
      <c r="AD27" s="471"/>
      <c r="AE27" s="471"/>
      <c r="AF27" s="471"/>
      <c r="AG27" s="471"/>
    </row>
    <row r="28" spans="1:33" s="445" customFormat="1" ht="15" customHeight="1">
      <c r="A28" s="1313"/>
      <c r="B28" s="1313"/>
      <c r="C28" s="1313"/>
      <c r="D28" s="1313"/>
      <c r="E28" s="1313"/>
      <c r="F28" s="1313"/>
      <c r="G28" s="1000"/>
      <c r="H28" s="1000"/>
      <c r="I28" s="1332"/>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13"/>
      <c r="B29" s="1313"/>
      <c r="C29" s="1313"/>
      <c r="D29" s="1313"/>
      <c r="E29" s="1313"/>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13"/>
      <c r="B30" s="1313"/>
      <c r="C30" s="1313"/>
      <c r="D30" s="1313"/>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13"/>
      <c r="B31" s="1313"/>
      <c r="C31" s="1313"/>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13"/>
      <c r="B32" s="1313"/>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13"/>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6" t="s">
        <v>740</v>
      </c>
      <c r="N36" s="1276"/>
      <c r="O36" s="1276"/>
      <c r="P36" s="1276"/>
      <c r="Q36" s="1276"/>
      <c r="R36" s="1276"/>
      <c r="S36" s="1276"/>
      <c r="T36" s="1276"/>
      <c r="U36" s="1276"/>
      <c r="V36" s="1276"/>
      <c r="W36" s="1276"/>
    </row>
  </sheetData>
  <sheetProtection password="FA9C" sheet="1" objects="1" scenarios="1" formatColumns="0" formatRows="0"/>
  <dataConsolidate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7" t="s">
        <v>470</v>
      </c>
      <c r="G2" s="1278"/>
      <c r="H2" s="1279"/>
      <c r="I2" s="407"/>
    </row>
    <row r="3" spans="1:20" ht="3" customHeight="1"/>
    <row r="4" spans="1:20" s="182" customFormat="1" ht="11.25">
      <c r="A4" s="206"/>
      <c r="B4" s="206"/>
      <c r="C4" s="206"/>
      <c r="D4" s="206"/>
      <c r="F4" s="1229" t="s">
        <v>445</v>
      </c>
      <c r="G4" s="1229"/>
      <c r="H4" s="1229"/>
      <c r="I4" s="128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11.05.2023</v>
      </c>
      <c r="I7" s="188" t="s">
        <v>472</v>
      </c>
      <c r="J7" s="312"/>
      <c r="K7" s="206"/>
      <c r="L7" s="206"/>
      <c r="M7" s="206"/>
      <c r="N7" s="206"/>
      <c r="O7" s="206"/>
      <c r="P7" s="206"/>
      <c r="Q7" s="206"/>
      <c r="R7" s="206"/>
      <c r="S7" s="206"/>
      <c r="T7" s="206"/>
    </row>
    <row r="8" spans="1:20" s="182" customFormat="1" ht="45">
      <c r="A8" s="1281">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1"/>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1"/>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1"/>
      <c r="B11" s="1281">
        <v>1</v>
      </c>
      <c r="C11" s="321"/>
      <c r="D11" s="321"/>
      <c r="F11" s="313" t="str">
        <f>"4."&amp;mergeValue(A11) &amp;"."&amp;mergeValue(B11)</f>
        <v>4.1.1</v>
      </c>
      <c r="G11" s="304" t="s">
        <v>570</v>
      </c>
      <c r="H11" s="297" t="str">
        <f>IF(region_name="","",region_name)</f>
        <v>Ярославская область</v>
      </c>
      <c r="I11" s="188" t="s">
        <v>478</v>
      </c>
      <c r="J11" s="312"/>
      <c r="K11" s="206"/>
      <c r="L11" s="206"/>
      <c r="M11" s="206"/>
      <c r="N11" s="206"/>
      <c r="O11" s="206"/>
      <c r="P11" s="206"/>
      <c r="Q11" s="206"/>
      <c r="R11" s="206"/>
      <c r="S11" s="206"/>
      <c r="T11" s="206"/>
    </row>
    <row r="12" spans="1:20" s="182" customFormat="1" ht="22.5">
      <c r="A12" s="1281"/>
      <c r="B12" s="1281"/>
      <c r="C12" s="1281">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1"/>
      <c r="B13" s="1281"/>
      <c r="C13" s="1281"/>
      <c r="D13" s="321">
        <v>1</v>
      </c>
      <c r="F13" s="313" t="str">
        <f>"4."&amp;mergeValue(A13) &amp;"."&amp;mergeValue(B13)&amp;"."&amp;mergeValue(C13)&amp;"."&amp;mergeValue(D13)</f>
        <v>4.1.1.1.1</v>
      </c>
      <c r="G13" s="392" t="s">
        <v>477</v>
      </c>
      <c r="H13" s="297"/>
      <c r="I13" s="1319" t="s">
        <v>569</v>
      </c>
      <c r="J13" s="312"/>
      <c r="K13" s="206"/>
      <c r="L13" s="206"/>
      <c r="M13" s="206"/>
      <c r="N13" s="206"/>
      <c r="O13" s="206"/>
      <c r="P13" s="206"/>
      <c r="Q13" s="206"/>
      <c r="R13" s="206"/>
      <c r="S13" s="206"/>
      <c r="T13" s="206"/>
    </row>
    <row r="14" spans="1:20" s="182" customFormat="1" ht="18.75">
      <c r="A14" s="1281"/>
      <c r="B14" s="1281"/>
      <c r="C14" s="1281"/>
      <c r="D14" s="321"/>
      <c r="F14" s="315"/>
      <c r="G14" s="143" t="s">
        <v>4</v>
      </c>
      <c r="H14" s="320"/>
      <c r="I14" s="1319"/>
      <c r="J14" s="312"/>
      <c r="K14" s="206"/>
      <c r="L14" s="206"/>
      <c r="M14" s="206"/>
      <c r="N14" s="206"/>
      <c r="O14" s="206"/>
      <c r="P14" s="206"/>
      <c r="Q14" s="206"/>
      <c r="R14" s="206"/>
      <c r="S14" s="206"/>
      <c r="T14" s="206"/>
    </row>
    <row r="15" spans="1:20" s="182" customFormat="1" ht="18.75">
      <c r="A15" s="1281"/>
      <c r="B15" s="1281"/>
      <c r="C15" s="321"/>
      <c r="D15" s="321"/>
      <c r="F15" s="315"/>
      <c r="G15" s="142" t="s">
        <v>401</v>
      </c>
      <c r="H15" s="316"/>
      <c r="I15" s="317"/>
      <c r="J15" s="312"/>
      <c r="K15" s="206"/>
      <c r="L15" s="206"/>
      <c r="M15" s="206"/>
      <c r="N15" s="206"/>
      <c r="O15" s="206"/>
      <c r="P15" s="206"/>
      <c r="Q15" s="206"/>
      <c r="R15" s="206"/>
      <c r="S15" s="206"/>
      <c r="T15" s="206"/>
    </row>
    <row r="16" spans="1:20" s="182" customFormat="1" ht="18.75">
      <c r="A16" s="128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6" t="s">
        <v>571</v>
      </c>
      <c r="H19" s="127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11" t="s">
        <v>745</v>
      </c>
      <c r="M5" s="1311"/>
      <c r="N5" s="1311"/>
      <c r="O5" s="1311"/>
      <c r="P5" s="1311"/>
      <c r="Q5" s="1311"/>
      <c r="R5" s="1311"/>
      <c r="S5" s="1311"/>
      <c r="T5" s="1311"/>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2"/>
      <c r="M7" s="1046"/>
      <c r="O7" s="1305"/>
      <c r="P7" s="1305"/>
      <c r="Q7" s="1305"/>
      <c r="R7" s="1305"/>
      <c r="S7" s="1305"/>
      <c r="T7" s="1305"/>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306" t="str">
        <f>IF(datePr_ch="",IF(datePr="","",datePr),datePr_ch)</f>
        <v>26.04.2023</v>
      </c>
      <c r="O8" s="1306"/>
      <c r="P8" s="1306"/>
      <c r="Q8" s="1306"/>
      <c r="R8" s="1306"/>
      <c r="S8" s="1306"/>
      <c r="T8" s="1306"/>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306" t="str">
        <f>IF(numberPr_ch="",IF(numberPr="","",numberPr),numberPr_ch)</f>
        <v>31-046/23</v>
      </c>
      <c r="O9" s="1306"/>
      <c r="P9" s="1306"/>
      <c r="Q9" s="1306"/>
      <c r="R9" s="1306"/>
      <c r="S9" s="1306"/>
      <c r="T9" s="1306"/>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2"/>
      <c r="M10" s="1046"/>
      <c r="O10" s="1305"/>
      <c r="P10" s="1305"/>
      <c r="Q10" s="1305"/>
      <c r="R10" s="1305"/>
      <c r="S10" s="1305"/>
      <c r="T10" s="1305"/>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12"/>
      <c r="M12" s="1312"/>
      <c r="N12" s="536"/>
      <c r="O12" s="1331"/>
      <c r="P12" s="1331"/>
      <c r="Q12" s="1331"/>
      <c r="R12" s="1331"/>
      <c r="S12" s="1331"/>
      <c r="T12" s="1331"/>
      <c r="U12" s="456"/>
      <c r="AE12" s="473" t="s">
        <v>371</v>
      </c>
      <c r="AH12" s="475"/>
      <c r="AI12" s="475"/>
      <c r="AJ12" s="475"/>
      <c r="AK12" s="475"/>
    </row>
    <row r="13" spans="1:37">
      <c r="J13" s="451"/>
      <c r="K13" s="451"/>
      <c r="L13" s="447"/>
      <c r="M13" s="447"/>
      <c r="N13" s="447"/>
      <c r="O13" s="1327"/>
      <c r="P13" s="1327"/>
      <c r="Q13" s="1327"/>
      <c r="R13" s="1327"/>
      <c r="S13" s="1327"/>
      <c r="T13" s="1327"/>
      <c r="U13" s="568"/>
      <c r="Z13" s="1327"/>
      <c r="AA13" s="1327"/>
      <c r="AB13" s="1327"/>
      <c r="AC13" s="1327"/>
      <c r="AD13" s="1327"/>
      <c r="AE13" s="1327"/>
    </row>
    <row r="14" spans="1:37">
      <c r="J14" s="451"/>
      <c r="K14" s="451"/>
      <c r="L14" s="1229" t="s">
        <v>445</v>
      </c>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t="s">
        <v>446</v>
      </c>
    </row>
    <row r="15" spans="1:37" ht="14.25" customHeight="1">
      <c r="J15" s="451"/>
      <c r="K15" s="451"/>
      <c r="L15" s="1310" t="s">
        <v>91</v>
      </c>
      <c r="M15" s="1310" t="s">
        <v>618</v>
      </c>
      <c r="N15" s="1345" t="s">
        <v>597</v>
      </c>
      <c r="O15" s="1345"/>
      <c r="P15" s="1345"/>
      <c r="Q15" s="1345"/>
      <c r="R15" s="1345" t="s">
        <v>598</v>
      </c>
      <c r="S15" s="1345"/>
      <c r="T15" s="1345"/>
      <c r="U15" s="1345"/>
      <c r="V15" s="1345" t="s">
        <v>599</v>
      </c>
      <c r="W15" s="1345"/>
      <c r="X15" s="1345"/>
      <c r="Y15" s="1345"/>
      <c r="Z15" s="1310" t="s">
        <v>604</v>
      </c>
      <c r="AA15" s="1310"/>
      <c r="AB15" s="1310"/>
      <c r="AC15" s="1310"/>
      <c r="AD15" s="1310"/>
      <c r="AE15" s="1310" t="s">
        <v>339</v>
      </c>
      <c r="AF15" s="1326" t="s">
        <v>274</v>
      </c>
      <c r="AG15" s="1229"/>
    </row>
    <row r="16" spans="1:37" s="493" customFormat="1" ht="27.75" customHeight="1">
      <c r="A16" s="554"/>
      <c r="B16" s="554"/>
      <c r="C16" s="554"/>
      <c r="D16" s="554"/>
      <c r="E16" s="554"/>
      <c r="F16" s="554"/>
      <c r="G16" s="560"/>
      <c r="H16" s="560"/>
      <c r="I16" s="501"/>
      <c r="J16" s="499"/>
      <c r="K16" s="499"/>
      <c r="L16" s="1310"/>
      <c r="M16" s="1310"/>
      <c r="N16" s="1345"/>
      <c r="O16" s="1345"/>
      <c r="P16" s="1345"/>
      <c r="Q16" s="1345"/>
      <c r="R16" s="1345"/>
      <c r="S16" s="1345"/>
      <c r="T16" s="1345"/>
      <c r="U16" s="1345"/>
      <c r="V16" s="1345"/>
      <c r="W16" s="1345"/>
      <c r="X16" s="1345"/>
      <c r="Y16" s="1345"/>
      <c r="Z16" s="1229" t="s">
        <v>621</v>
      </c>
      <c r="AA16" s="1229"/>
      <c r="AB16" s="1229" t="s">
        <v>615</v>
      </c>
      <c r="AC16" s="1229"/>
      <c r="AD16" s="1229"/>
      <c r="AE16" s="1310"/>
      <c r="AF16" s="1326"/>
      <c r="AG16" s="1229"/>
      <c r="AH16" s="554"/>
      <c r="AI16" s="554"/>
      <c r="AJ16" s="554"/>
      <c r="AK16" s="554"/>
    </row>
    <row r="17" spans="1:37" ht="14.25" customHeight="1">
      <c r="J17" s="451"/>
      <c r="K17" s="451"/>
      <c r="L17" s="1310"/>
      <c r="M17" s="1310"/>
      <c r="N17" s="1345"/>
      <c r="O17" s="1345"/>
      <c r="P17" s="1345"/>
      <c r="Q17" s="1345"/>
      <c r="R17" s="1345"/>
      <c r="S17" s="1345"/>
      <c r="T17" s="1345"/>
      <c r="U17" s="1345"/>
      <c r="V17" s="1345"/>
      <c r="W17" s="1345"/>
      <c r="X17" s="1345"/>
      <c r="Y17" s="1345"/>
      <c r="Z17" s="504" t="s">
        <v>619</v>
      </c>
      <c r="AA17" s="504" t="s">
        <v>620</v>
      </c>
      <c r="AB17" s="506" t="s">
        <v>273</v>
      </c>
      <c r="AC17" s="1336" t="s">
        <v>272</v>
      </c>
      <c r="AD17" s="1336"/>
      <c r="AE17" s="1310"/>
      <c r="AF17" s="1326"/>
      <c r="AG17" s="1229"/>
    </row>
    <row r="18" spans="1:37">
      <c r="J18" s="451"/>
      <c r="K18" s="459">
        <v>1</v>
      </c>
      <c r="L18" s="448" t="s">
        <v>92</v>
      </c>
      <c r="M18" s="448" t="s">
        <v>48</v>
      </c>
      <c r="N18" s="1346">
        <f ca="1">OFFSET(N18,0,-1)+1</f>
        <v>3</v>
      </c>
      <c r="O18" s="1346"/>
      <c r="P18" s="1346"/>
      <c r="Q18" s="1346"/>
      <c r="R18" s="1346">
        <f ca="1">OFFSET(N18,0,0)+1</f>
        <v>4</v>
      </c>
      <c r="S18" s="1346"/>
      <c r="T18" s="1346"/>
      <c r="U18" s="1346"/>
      <c r="V18" s="640"/>
      <c r="W18" s="640"/>
      <c r="X18" s="640"/>
      <c r="Y18" s="641">
        <f ca="1">OFFSET(R18,0,0)+1</f>
        <v>5</v>
      </c>
      <c r="Z18" s="457">
        <f ca="1">OFFSET(Z18,0,-1)+1</f>
        <v>6</v>
      </c>
      <c r="AA18" s="457">
        <f ca="1">OFFSET(AA18,0,-1)+1</f>
        <v>7</v>
      </c>
      <c r="AB18" s="457">
        <f ca="1">OFFSET(AB18,0,-1)+1</f>
        <v>8</v>
      </c>
      <c r="AC18" s="1346">
        <f ca="1">OFFSET(AC18,0,-1)+1</f>
        <v>9</v>
      </c>
      <c r="AD18" s="1346"/>
      <c r="AE18" s="457">
        <f ca="1">OFFSET(AE18,0,-2)+1</f>
        <v>10</v>
      </c>
      <c r="AF18" s="493"/>
      <c r="AG18" s="457">
        <f ca="1">OFFSET(AG18,0,-2)+1</f>
        <v>11</v>
      </c>
    </row>
    <row r="19" spans="1:37" ht="22.5">
      <c r="A19" s="1313">
        <v>1</v>
      </c>
      <c r="B19" s="963"/>
      <c r="C19" s="963"/>
      <c r="D19" s="963"/>
      <c r="E19" s="963"/>
      <c r="F19" s="956"/>
      <c r="G19" s="962"/>
      <c r="H19" s="962"/>
      <c r="I19" s="944"/>
      <c r="J19" s="943"/>
      <c r="K19" s="943"/>
      <c r="L19" s="562">
        <f>mergeValue(A19)</f>
        <v>1</v>
      </c>
      <c r="M19" s="610" t="s">
        <v>19</v>
      </c>
      <c r="N19" s="1347"/>
      <c r="O19" s="1347"/>
      <c r="P19" s="1347"/>
      <c r="Q19" s="1347"/>
      <c r="R19" s="1347"/>
      <c r="S19" s="1347"/>
      <c r="T19" s="1347"/>
      <c r="U19" s="1347"/>
      <c r="V19" s="1347"/>
      <c r="W19" s="1347"/>
      <c r="X19" s="1347"/>
      <c r="Y19" s="1347"/>
      <c r="Z19" s="1347"/>
      <c r="AA19" s="1347"/>
      <c r="AB19" s="1347"/>
      <c r="AC19" s="1347"/>
      <c r="AD19" s="1347"/>
      <c r="AE19" s="1347"/>
      <c r="AF19" s="1347"/>
      <c r="AG19" s="550" t="s">
        <v>718</v>
      </c>
    </row>
    <row r="20" spans="1:37" ht="22.5">
      <c r="A20" s="1313"/>
      <c r="B20" s="1313">
        <v>1</v>
      </c>
      <c r="C20" s="963"/>
      <c r="D20" s="963"/>
      <c r="E20" s="963"/>
      <c r="F20" s="956"/>
      <c r="G20" s="965"/>
      <c r="H20" s="966"/>
      <c r="I20" s="945"/>
      <c r="J20" s="940"/>
      <c r="K20" s="938"/>
      <c r="L20" s="562" t="str">
        <f>mergeValue(A20) &amp;"."&amp; mergeValue(B20)</f>
        <v>1.1</v>
      </c>
      <c r="M20" s="516" t="s">
        <v>15</v>
      </c>
      <c r="N20" s="1348"/>
      <c r="O20" s="1348"/>
      <c r="P20" s="1348"/>
      <c r="Q20" s="1348"/>
      <c r="R20" s="1348"/>
      <c r="S20" s="1348"/>
      <c r="T20" s="1348"/>
      <c r="U20" s="1348"/>
      <c r="V20" s="1348"/>
      <c r="W20" s="1348"/>
      <c r="X20" s="1348"/>
      <c r="Y20" s="1348"/>
      <c r="Z20" s="1348"/>
      <c r="AA20" s="1348"/>
      <c r="AB20" s="1348"/>
      <c r="AC20" s="1348"/>
      <c r="AD20" s="1348"/>
      <c r="AE20" s="1348"/>
      <c r="AF20" s="1348"/>
      <c r="AG20" s="550" t="s">
        <v>459</v>
      </c>
    </row>
    <row r="21" spans="1:37" ht="22.5">
      <c r="A21" s="1313"/>
      <c r="B21" s="1313"/>
      <c r="C21" s="1313">
        <v>1</v>
      </c>
      <c r="D21" s="963"/>
      <c r="E21" s="963"/>
      <c r="F21" s="956"/>
      <c r="G21" s="965"/>
      <c r="H21" s="966"/>
      <c r="I21" s="945"/>
      <c r="J21" s="940"/>
      <c r="K21" s="938"/>
      <c r="L21" s="562" t="str">
        <f>mergeValue(A21) &amp;"."&amp; mergeValue(B21)&amp;"."&amp; mergeValue(C21)</f>
        <v>1.1.1</v>
      </c>
      <c r="M21" s="517" t="s">
        <v>7</v>
      </c>
      <c r="N21" s="1348"/>
      <c r="O21" s="1348"/>
      <c r="P21" s="1348"/>
      <c r="Q21" s="1348"/>
      <c r="R21" s="1348"/>
      <c r="S21" s="1348"/>
      <c r="T21" s="1348"/>
      <c r="U21" s="1348"/>
      <c r="V21" s="1348"/>
      <c r="W21" s="1348"/>
      <c r="X21" s="1348"/>
      <c r="Y21" s="1348"/>
      <c r="Z21" s="1348"/>
      <c r="AA21" s="1348"/>
      <c r="AB21" s="1348"/>
      <c r="AC21" s="1348"/>
      <c r="AD21" s="1348"/>
      <c r="AE21" s="1348"/>
      <c r="AF21" s="1348"/>
      <c r="AG21" s="550" t="s">
        <v>600</v>
      </c>
    </row>
    <row r="22" spans="1:37" ht="15" customHeight="1">
      <c r="A22" s="1313"/>
      <c r="B22" s="1313"/>
      <c r="C22" s="1313"/>
      <c r="D22" s="1313">
        <v>1</v>
      </c>
      <c r="E22" s="963"/>
      <c r="F22" s="956"/>
      <c r="G22" s="965"/>
      <c r="H22" s="966"/>
      <c r="I22" s="945"/>
      <c r="J22" s="940"/>
      <c r="K22" s="938"/>
      <c r="L22" s="562" t="str">
        <f>mergeValue(A22) &amp;"."&amp; mergeValue(B22)&amp;"."&amp; mergeValue(C22)&amp;"."&amp; mergeValue(D22)</f>
        <v>1.1.1.1</v>
      </c>
      <c r="M22" s="518" t="s">
        <v>21</v>
      </c>
      <c r="N22" s="1348"/>
      <c r="O22" s="1348"/>
      <c r="P22" s="1348"/>
      <c r="Q22" s="1348"/>
      <c r="R22" s="1348"/>
      <c r="S22" s="1348"/>
      <c r="T22" s="1348"/>
      <c r="U22" s="1348"/>
      <c r="V22" s="1348"/>
      <c r="W22" s="1348"/>
      <c r="X22" s="1348"/>
      <c r="Y22" s="1348"/>
      <c r="Z22" s="1348"/>
      <c r="AA22" s="1348"/>
      <c r="AB22" s="1348"/>
      <c r="AC22" s="1348"/>
      <c r="AD22" s="1348"/>
      <c r="AE22" s="1348"/>
      <c r="AF22" s="1348"/>
      <c r="AG22" s="550" t="s">
        <v>623</v>
      </c>
    </row>
    <row r="23" spans="1:37" ht="20.100000000000001" customHeight="1">
      <c r="A23" s="1313"/>
      <c r="B23" s="1313"/>
      <c r="C23" s="1313"/>
      <c r="D23" s="1313"/>
      <c r="E23" s="1313">
        <v>1</v>
      </c>
      <c r="F23" s="956"/>
      <c r="G23" s="965"/>
      <c r="H23" s="966"/>
      <c r="I23" s="967"/>
      <c r="J23" s="957"/>
      <c r="K23" s="1228"/>
      <c r="L23" s="1349" t="str">
        <f>mergeValue(A23) &amp;"."&amp; mergeValue(B23)&amp;"."&amp; mergeValue(C23)&amp;"."&amp; mergeValue(D23)&amp;"."&amp; mergeValue(E23)</f>
        <v>1.1.1.1.1</v>
      </c>
      <c r="M23" s="1350"/>
      <c r="N23" s="1285" t="s">
        <v>84</v>
      </c>
      <c r="O23" s="1344"/>
      <c r="P23" s="1340">
        <v>1</v>
      </c>
      <c r="Q23" s="1341"/>
      <c r="R23" s="1285" t="s">
        <v>84</v>
      </c>
      <c r="S23" s="1344"/>
      <c r="T23" s="1340">
        <v>1</v>
      </c>
      <c r="U23" s="1341"/>
      <c r="V23" s="1285" t="s">
        <v>84</v>
      </c>
      <c r="W23" s="531"/>
      <c r="X23" s="509">
        <v>1</v>
      </c>
      <c r="Y23" s="1042"/>
      <c r="Z23" s="638"/>
      <c r="AA23" s="638"/>
      <c r="AB23" s="1283"/>
      <c r="AC23" s="1285" t="s">
        <v>83</v>
      </c>
      <c r="AD23" s="1283"/>
      <c r="AE23" s="1285" t="s">
        <v>84</v>
      </c>
      <c r="AF23" s="547"/>
      <c r="AG23" s="1337" t="s">
        <v>622</v>
      </c>
      <c r="AH23" s="470" t="str">
        <f>strCheckDate(Z24:AF24)</f>
        <v/>
      </c>
      <c r="AI23" s="474" t="str">
        <f>IF(AND(COUNTIF(AJ18:AJ27,AJ23)&gt;1,AJ23&lt;&gt;""),"ErrUnique:HasDoubleConn","")</f>
        <v/>
      </c>
      <c r="AJ23" s="474"/>
      <c r="AK23" s="474"/>
    </row>
    <row r="24" spans="1:37" ht="20.100000000000001" customHeight="1">
      <c r="A24" s="1313"/>
      <c r="B24" s="1313"/>
      <c r="C24" s="1313"/>
      <c r="D24" s="1313"/>
      <c r="E24" s="1313"/>
      <c r="F24" s="956"/>
      <c r="G24" s="965"/>
      <c r="H24" s="966"/>
      <c r="I24" s="967"/>
      <c r="J24" s="957"/>
      <c r="K24" s="1228"/>
      <c r="L24" s="1349"/>
      <c r="M24" s="1350"/>
      <c r="N24" s="1285"/>
      <c r="O24" s="1344"/>
      <c r="P24" s="1340"/>
      <c r="Q24" s="1342"/>
      <c r="R24" s="1285"/>
      <c r="S24" s="1344"/>
      <c r="T24" s="1340"/>
      <c r="U24" s="1343"/>
      <c r="V24" s="1285"/>
      <c r="W24" s="570"/>
      <c r="X24" s="535"/>
      <c r="Y24" s="535"/>
      <c r="Z24" s="541"/>
      <c r="AA24" s="572" t="str">
        <f>AB23 &amp; "-" &amp; AD23</f>
        <v>-</v>
      </c>
      <c r="AB24" s="1284"/>
      <c r="AC24" s="1285"/>
      <c r="AD24" s="1284"/>
      <c r="AE24" s="1285"/>
      <c r="AF24" s="639"/>
      <c r="AG24" s="1338"/>
      <c r="AI24" s="474"/>
      <c r="AJ24" s="474"/>
      <c r="AK24" s="474"/>
    </row>
    <row r="25" spans="1:37" ht="20.100000000000001" customHeight="1">
      <c r="A25" s="1313"/>
      <c r="B25" s="1313"/>
      <c r="C25" s="1313"/>
      <c r="D25" s="1313"/>
      <c r="E25" s="1313"/>
      <c r="F25" s="956"/>
      <c r="G25" s="965"/>
      <c r="H25" s="966"/>
      <c r="I25" s="967"/>
      <c r="J25" s="957"/>
      <c r="K25" s="1228"/>
      <c r="L25" s="1349"/>
      <c r="M25" s="1350"/>
      <c r="N25" s="1285"/>
      <c r="O25" s="1344"/>
      <c r="P25" s="1340"/>
      <c r="Q25" s="1343"/>
      <c r="R25" s="1285"/>
      <c r="S25" s="571"/>
      <c r="T25" s="528"/>
      <c r="U25" s="535"/>
      <c r="V25" s="540"/>
      <c r="W25" s="540"/>
      <c r="X25" s="540"/>
      <c r="Y25" s="540"/>
      <c r="Z25" s="541"/>
      <c r="AA25" s="541"/>
      <c r="AB25" s="542"/>
      <c r="AC25" s="534"/>
      <c r="AD25" s="534"/>
      <c r="AE25" s="542"/>
      <c r="AF25" s="534"/>
      <c r="AG25" s="1338"/>
      <c r="AI25" s="474"/>
      <c r="AJ25" s="474"/>
      <c r="AK25" s="474"/>
    </row>
    <row r="26" spans="1:37" ht="20.100000000000001" customHeight="1">
      <c r="A26" s="1313"/>
      <c r="B26" s="1313"/>
      <c r="C26" s="1313"/>
      <c r="D26" s="1313"/>
      <c r="E26" s="1313"/>
      <c r="F26" s="956"/>
      <c r="G26" s="965"/>
      <c r="H26" s="966"/>
      <c r="I26" s="967"/>
      <c r="J26" s="957"/>
      <c r="K26" s="1228"/>
      <c r="L26" s="1349"/>
      <c r="M26" s="1350"/>
      <c r="N26" s="1285"/>
      <c r="O26" s="543"/>
      <c r="P26" s="545"/>
      <c r="Q26" s="544"/>
      <c r="R26" s="540"/>
      <c r="S26" s="540"/>
      <c r="T26" s="540"/>
      <c r="U26" s="540"/>
      <c r="V26" s="540"/>
      <c r="W26" s="540"/>
      <c r="X26" s="540"/>
      <c r="Y26" s="540"/>
      <c r="Z26" s="541"/>
      <c r="AA26" s="541"/>
      <c r="AB26" s="542"/>
      <c r="AC26" s="534"/>
      <c r="AD26" s="534"/>
      <c r="AE26" s="542"/>
      <c r="AF26" s="534"/>
      <c r="AG26" s="1338"/>
      <c r="AI26" s="474"/>
      <c r="AJ26" s="474"/>
      <c r="AK26" s="474"/>
    </row>
    <row r="27" spans="1:37" s="445" customFormat="1" ht="15" customHeight="1">
      <c r="A27" s="1313"/>
      <c r="B27" s="1313"/>
      <c r="C27" s="1313"/>
      <c r="D27" s="1313"/>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39"/>
      <c r="AH27" s="471"/>
      <c r="AI27" s="471"/>
      <c r="AJ27" s="205"/>
      <c r="AK27" s="205"/>
    </row>
    <row r="28" spans="1:37" s="445" customFormat="1" ht="15" customHeight="1">
      <c r="A28" s="1313"/>
      <c r="B28" s="1313"/>
      <c r="C28" s="1313"/>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13"/>
      <c r="B29" s="1313"/>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13"/>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6" t="s">
        <v>747</v>
      </c>
      <c r="N33" s="1276"/>
      <c r="O33" s="1276"/>
      <c r="P33" s="1276"/>
      <c r="Q33" s="1276"/>
      <c r="R33" s="1276"/>
      <c r="S33" s="1276"/>
      <c r="T33" s="1276"/>
      <c r="U33" s="1276"/>
      <c r="V33" s="1276"/>
      <c r="W33" s="1276"/>
      <c r="X33" s="1276"/>
      <c r="Y33" s="1276"/>
      <c r="Z33" s="1276"/>
      <c r="AA33" s="1276"/>
      <c r="AB33" s="1276"/>
      <c r="AC33" s="1276"/>
      <c r="AD33" s="1276"/>
      <c r="AE33" s="1276"/>
      <c r="AF33" s="1276"/>
      <c r="AG33" s="1276"/>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ink="1"/>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7" t="s">
        <v>470</v>
      </c>
      <c r="G2" s="1278"/>
      <c r="H2" s="1279"/>
      <c r="I2" s="407"/>
    </row>
    <row r="3" spans="1:20" ht="3" customHeight="1"/>
    <row r="4" spans="1:20" s="182" customFormat="1" ht="11.25">
      <c r="A4" s="206"/>
      <c r="B4" s="206"/>
      <c r="C4" s="206"/>
      <c r="D4" s="206"/>
      <c r="F4" s="1229" t="s">
        <v>445</v>
      </c>
      <c r="G4" s="1229"/>
      <c r="H4" s="1229"/>
      <c r="I4" s="128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11.05.2023</v>
      </c>
      <c r="I7" s="188" t="s">
        <v>472</v>
      </c>
      <c r="J7" s="312"/>
      <c r="K7" s="206"/>
      <c r="L7" s="206"/>
      <c r="M7" s="206"/>
      <c r="N7" s="206"/>
      <c r="O7" s="206"/>
      <c r="P7" s="206"/>
      <c r="Q7" s="206"/>
      <c r="R7" s="206"/>
      <c r="S7" s="206"/>
      <c r="T7" s="206"/>
    </row>
    <row r="8" spans="1:20" s="182" customFormat="1" ht="45">
      <c r="A8" s="1281">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1"/>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1"/>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1"/>
      <c r="B11" s="1281">
        <v>1</v>
      </c>
      <c r="C11" s="321"/>
      <c r="D11" s="321"/>
      <c r="F11" s="313" t="str">
        <f>"4."&amp;mergeValue(A11) &amp;"."&amp;mergeValue(B11)</f>
        <v>4.1.1</v>
      </c>
      <c r="G11" s="304" t="s">
        <v>570</v>
      </c>
      <c r="H11" s="297" t="str">
        <f>IF(region_name="","",region_name)</f>
        <v>Ярославская область</v>
      </c>
      <c r="I11" s="188" t="s">
        <v>478</v>
      </c>
      <c r="J11" s="312"/>
      <c r="K11" s="206"/>
      <c r="L11" s="206"/>
      <c r="M11" s="206"/>
      <c r="N11" s="206"/>
      <c r="O11" s="206"/>
      <c r="P11" s="206"/>
      <c r="Q11" s="206"/>
      <c r="R11" s="206"/>
      <c r="S11" s="206"/>
      <c r="T11" s="206"/>
    </row>
    <row r="12" spans="1:20" s="182" customFormat="1" ht="22.5">
      <c r="A12" s="1281"/>
      <c r="B12" s="1281"/>
      <c r="C12" s="1281">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1"/>
      <c r="B13" s="1281"/>
      <c r="C13" s="1281"/>
      <c r="D13" s="321">
        <v>1</v>
      </c>
      <c r="F13" s="313" t="str">
        <f>"4."&amp;mergeValue(A13) &amp;"."&amp;mergeValue(B13)&amp;"."&amp;mergeValue(C13)&amp;"."&amp;mergeValue(D13)</f>
        <v>4.1.1.1.1</v>
      </c>
      <c r="G13" s="392" t="s">
        <v>477</v>
      </c>
      <c r="H13" s="297"/>
      <c r="I13" s="1319" t="s">
        <v>569</v>
      </c>
      <c r="J13" s="312"/>
      <c r="K13" s="206"/>
      <c r="L13" s="206"/>
      <c r="M13" s="206"/>
      <c r="N13" s="206"/>
      <c r="O13" s="206"/>
      <c r="P13" s="206"/>
      <c r="Q13" s="206"/>
      <c r="R13" s="206"/>
      <c r="S13" s="206"/>
      <c r="T13" s="206"/>
    </row>
    <row r="14" spans="1:20" s="182" customFormat="1" ht="18.75">
      <c r="A14" s="1281"/>
      <c r="B14" s="1281"/>
      <c r="C14" s="1281"/>
      <c r="D14" s="321"/>
      <c r="F14" s="315"/>
      <c r="G14" s="143" t="s">
        <v>4</v>
      </c>
      <c r="H14" s="320"/>
      <c r="I14" s="1319"/>
      <c r="J14" s="312"/>
      <c r="K14" s="206"/>
      <c r="L14" s="206"/>
      <c r="M14" s="206"/>
      <c r="N14" s="206"/>
      <c r="O14" s="206"/>
      <c r="P14" s="206"/>
      <c r="Q14" s="206"/>
      <c r="R14" s="206"/>
      <c r="S14" s="206"/>
      <c r="T14" s="206"/>
    </row>
    <row r="15" spans="1:20" s="182" customFormat="1" ht="18.75">
      <c r="A15" s="1281"/>
      <c r="B15" s="1281"/>
      <c r="C15" s="321"/>
      <c r="D15" s="321"/>
      <c r="F15" s="393"/>
      <c r="G15" s="187" t="s">
        <v>401</v>
      </c>
      <c r="H15" s="394"/>
      <c r="I15" s="395"/>
      <c r="J15" s="312"/>
      <c r="K15" s="206"/>
      <c r="L15" s="206"/>
      <c r="M15" s="206"/>
      <c r="N15" s="206"/>
      <c r="O15" s="206"/>
      <c r="P15" s="206"/>
      <c r="Q15" s="206"/>
      <c r="R15" s="206"/>
      <c r="S15" s="206"/>
      <c r="T15" s="206"/>
    </row>
    <row r="16" spans="1:20" s="182" customFormat="1" ht="18.75">
      <c r="A16" s="128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6" t="s">
        <v>571</v>
      </c>
      <c r="H19" s="127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5">
        <v>45057.55364583333</v>
      </c>
      <c r="B2" s="12" t="s">
        <v>760</v>
      </c>
      <c r="C2" s="12" t="s">
        <v>439</v>
      </c>
    </row>
    <row r="3" spans="1:4">
      <c r="A3" s="1195">
        <v>45057.553657407407</v>
      </c>
      <c r="B3" s="12" t="s">
        <v>761</v>
      </c>
      <c r="C3" s="12" t="s">
        <v>439</v>
      </c>
    </row>
    <row r="4" spans="1:4">
      <c r="A4" s="1195">
        <v>45057.553738425922</v>
      </c>
      <c r="B4" s="12" t="s">
        <v>760</v>
      </c>
      <c r="C4" s="12" t="s">
        <v>439</v>
      </c>
    </row>
    <row r="5" spans="1:4">
      <c r="A5" s="1195">
        <v>45057.553749999999</v>
      </c>
      <c r="B5" s="12" t="s">
        <v>761</v>
      </c>
      <c r="C5" s="12" t="s">
        <v>439</v>
      </c>
    </row>
    <row r="6" spans="1:4">
      <c r="A6" s="1195">
        <v>45057.555925925924</v>
      </c>
      <c r="B6" s="12" t="s">
        <v>760</v>
      </c>
      <c r="C6" s="12" t="s">
        <v>439</v>
      </c>
    </row>
    <row r="7" spans="1:4">
      <c r="A7" s="1195">
        <v>45057.555937500001</v>
      </c>
      <c r="B7" s="12" t="s">
        <v>761</v>
      </c>
      <c r="C7" s="12" t="s">
        <v>439</v>
      </c>
    </row>
    <row r="8" spans="1:4">
      <c r="A8" s="1195">
        <v>45057.655555555553</v>
      </c>
      <c r="B8" s="12" t="s">
        <v>760</v>
      </c>
      <c r="C8" s="12" t="s">
        <v>439</v>
      </c>
    </row>
    <row r="9" spans="1:4">
      <c r="A9" s="1195">
        <v>45057.655578703707</v>
      </c>
      <c r="B9" s="12" t="s">
        <v>761</v>
      </c>
      <c r="C9"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11" t="s">
        <v>744</v>
      </c>
      <c r="M5" s="1311"/>
      <c r="N5" s="1311"/>
      <c r="O5" s="1311"/>
      <c r="P5" s="1311"/>
      <c r="Q5" s="1311"/>
      <c r="R5" s="1311"/>
      <c r="S5" s="1311"/>
      <c r="T5" s="1311"/>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2"/>
      <c r="M7" s="1046"/>
      <c r="O7" s="1305"/>
      <c r="P7" s="1305"/>
      <c r="Q7" s="1305"/>
      <c r="R7" s="1305"/>
      <c r="S7" s="1305"/>
      <c r="T7" s="1305"/>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6" t="str">
        <f>IF(datePr_ch="",IF(datePr="","",datePr),datePr_ch)</f>
        <v>26.04.2023</v>
      </c>
      <c r="P8" s="1306"/>
      <c r="Q8" s="1306"/>
      <c r="R8" s="1306"/>
      <c r="S8" s="1306"/>
      <c r="T8" s="1306"/>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6" t="str">
        <f>IF(numberPr_ch="",IF(numberPr="","",numberPr),numberPr_ch)</f>
        <v>31-046/23</v>
      </c>
      <c r="P9" s="1306"/>
      <c r="Q9" s="1306"/>
      <c r="R9" s="1306"/>
      <c r="S9" s="1306"/>
      <c r="T9" s="1306"/>
      <c r="U9" s="635"/>
      <c r="Y9" s="961"/>
      <c r="Z9" s="475"/>
      <c r="AA9" s="475"/>
      <c r="AB9" s="475"/>
      <c r="AC9" s="475"/>
    </row>
    <row r="10" spans="1:29" s="746" customFormat="1" ht="5.25" hidden="1">
      <c r="A10" s="1121"/>
      <c r="B10" s="1121"/>
      <c r="C10" s="1121"/>
      <c r="D10" s="1121"/>
      <c r="E10" s="1121"/>
      <c r="F10" s="1121"/>
      <c r="G10" s="1121"/>
      <c r="H10" s="1121"/>
      <c r="L10" s="1172"/>
      <c r="M10" s="1046"/>
      <c r="O10" s="1305"/>
      <c r="P10" s="1305"/>
      <c r="Q10" s="1305"/>
      <c r="R10" s="1305"/>
      <c r="S10" s="1305"/>
      <c r="T10" s="1305"/>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12"/>
      <c r="M12" s="1312"/>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7"/>
      <c r="R13" s="1327"/>
      <c r="S13" s="1327"/>
      <c r="T13" s="1327"/>
      <c r="U13" s="1327"/>
      <c r="V13" s="1327"/>
    </row>
    <row r="14" spans="1:29">
      <c r="J14" s="451"/>
      <c r="K14" s="451"/>
      <c r="L14" s="1229" t="s">
        <v>445</v>
      </c>
      <c r="M14" s="1229"/>
      <c r="N14" s="1229"/>
      <c r="O14" s="1229"/>
      <c r="P14" s="1229"/>
      <c r="Q14" s="1229"/>
      <c r="R14" s="1229"/>
      <c r="S14" s="1229"/>
      <c r="T14" s="1229"/>
      <c r="U14" s="1229"/>
      <c r="V14" s="1229"/>
      <c r="W14" s="1229"/>
      <c r="X14" s="1229" t="s">
        <v>446</v>
      </c>
    </row>
    <row r="15" spans="1:29" ht="14.25" customHeight="1">
      <c r="J15" s="451"/>
      <c r="K15" s="451"/>
      <c r="L15" s="1310" t="s">
        <v>91</v>
      </c>
      <c r="M15" s="1310" t="s">
        <v>595</v>
      </c>
      <c r="N15" s="504"/>
      <c r="O15" s="1310" t="s">
        <v>596</v>
      </c>
      <c r="P15" s="1345" t="s">
        <v>597</v>
      </c>
      <c r="Q15" s="1345" t="s">
        <v>604</v>
      </c>
      <c r="R15" s="1345"/>
      <c r="S15" s="1345"/>
      <c r="T15" s="1345"/>
      <c r="U15" s="1345"/>
      <c r="V15" s="1310" t="s">
        <v>339</v>
      </c>
      <c r="W15" s="1326" t="s">
        <v>274</v>
      </c>
      <c r="X15" s="1229"/>
    </row>
    <row r="16" spans="1:29" s="493" customFormat="1" ht="25.5" customHeight="1">
      <c r="A16" s="554"/>
      <c r="B16" s="554"/>
      <c r="C16" s="554"/>
      <c r="D16" s="554"/>
      <c r="E16" s="554"/>
      <c r="F16" s="554"/>
      <c r="G16" s="560"/>
      <c r="H16" s="560"/>
      <c r="I16" s="501"/>
      <c r="J16" s="499"/>
      <c r="K16" s="499"/>
      <c r="L16" s="1310"/>
      <c r="M16" s="1310"/>
      <c r="N16" s="504"/>
      <c r="O16" s="1310"/>
      <c r="P16" s="1345"/>
      <c r="Q16" s="1345" t="s">
        <v>621</v>
      </c>
      <c r="R16" s="1345"/>
      <c r="S16" s="1334" t="s">
        <v>615</v>
      </c>
      <c r="T16" s="1334"/>
      <c r="U16" s="1334"/>
      <c r="V16" s="1310"/>
      <c r="W16" s="1326"/>
      <c r="X16" s="1229"/>
      <c r="Y16" s="956"/>
      <c r="Z16" s="554"/>
      <c r="AA16" s="554"/>
      <c r="AB16" s="554"/>
      <c r="AC16" s="554"/>
    </row>
    <row r="17" spans="1:29" ht="14.25" customHeight="1">
      <c r="J17" s="451"/>
      <c r="K17" s="451"/>
      <c r="L17" s="1310"/>
      <c r="M17" s="1310"/>
      <c r="N17" s="504"/>
      <c r="O17" s="1310"/>
      <c r="P17" s="1345"/>
      <c r="Q17" s="504" t="s">
        <v>619</v>
      </c>
      <c r="R17" s="504" t="s">
        <v>620</v>
      </c>
      <c r="S17" s="506" t="s">
        <v>273</v>
      </c>
      <c r="T17" s="1336" t="s">
        <v>272</v>
      </c>
      <c r="U17" s="1336"/>
      <c r="V17" s="1310"/>
      <c r="W17" s="1326"/>
      <c r="X17" s="1229"/>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6">
        <f t="shared" ca="1" si="0"/>
        <v>8</v>
      </c>
      <c r="U18" s="1346"/>
      <c r="V18" s="457">
        <f ca="1">OFFSET(V18,0,-2)+1</f>
        <v>9</v>
      </c>
      <c r="W18" s="493"/>
      <c r="X18" s="457">
        <f ca="1">OFFSET(X18,0,-2)+1</f>
        <v>10</v>
      </c>
    </row>
    <row r="19" spans="1:29" ht="22.5">
      <c r="A19" s="1313">
        <v>1</v>
      </c>
      <c r="B19" s="928"/>
      <c r="C19" s="928"/>
      <c r="D19" s="928"/>
      <c r="E19" s="928"/>
      <c r="F19" s="928"/>
      <c r="G19" s="929"/>
      <c r="H19" s="929"/>
      <c r="I19" s="931"/>
      <c r="J19" s="923"/>
      <c r="K19" s="923"/>
      <c r="L19" s="562">
        <f>mergeValue(A19)</f>
        <v>1</v>
      </c>
      <c r="M19" s="610" t="s">
        <v>19</v>
      </c>
      <c r="N19" s="549"/>
      <c r="O19" s="1325"/>
      <c r="P19" s="1325"/>
      <c r="Q19" s="1325"/>
      <c r="R19" s="1325"/>
      <c r="S19" s="1325"/>
      <c r="T19" s="1325"/>
      <c r="U19" s="1325"/>
      <c r="V19" s="1325"/>
      <c r="W19" s="1325"/>
      <c r="X19" s="550" t="s">
        <v>718</v>
      </c>
    </row>
    <row r="20" spans="1:29" ht="22.5">
      <c r="A20" s="1313"/>
      <c r="B20" s="1313">
        <v>1</v>
      </c>
      <c r="C20" s="928"/>
      <c r="D20" s="928"/>
      <c r="E20" s="928"/>
      <c r="F20" s="928"/>
      <c r="G20" s="933"/>
      <c r="H20" s="930"/>
      <c r="I20" s="935"/>
      <c r="J20" s="920"/>
      <c r="K20" s="919"/>
      <c r="L20" s="562" t="str">
        <f>mergeValue(A20) &amp;"."&amp; mergeValue(B20)</f>
        <v>1.1</v>
      </c>
      <c r="M20" s="516" t="s">
        <v>15</v>
      </c>
      <c r="N20" s="549"/>
      <c r="O20" s="1325"/>
      <c r="P20" s="1325"/>
      <c r="Q20" s="1325"/>
      <c r="R20" s="1325"/>
      <c r="S20" s="1325"/>
      <c r="T20" s="1325"/>
      <c r="U20" s="1325"/>
      <c r="V20" s="1325"/>
      <c r="W20" s="1325"/>
      <c r="X20" s="550" t="s">
        <v>459</v>
      </c>
    </row>
    <row r="21" spans="1:29" ht="22.5">
      <c r="A21" s="1313"/>
      <c r="B21" s="1313"/>
      <c r="C21" s="1313">
        <v>1</v>
      </c>
      <c r="D21" s="928"/>
      <c r="E21" s="928"/>
      <c r="F21" s="928"/>
      <c r="G21" s="933"/>
      <c r="H21" s="930"/>
      <c r="I21" s="936"/>
      <c r="J21" s="920"/>
      <c r="K21" s="919"/>
      <c r="L21" s="562" t="str">
        <f>mergeValue(A21) &amp;"."&amp; mergeValue(B21)&amp;"."&amp; mergeValue(C21)</f>
        <v>1.1.1</v>
      </c>
      <c r="M21" s="517" t="s">
        <v>7</v>
      </c>
      <c r="N21" s="549"/>
      <c r="O21" s="1325"/>
      <c r="P21" s="1325"/>
      <c r="Q21" s="1325"/>
      <c r="R21" s="1325"/>
      <c r="S21" s="1325"/>
      <c r="T21" s="1325"/>
      <c r="U21" s="1325"/>
      <c r="V21" s="1325"/>
      <c r="W21" s="1325"/>
      <c r="X21" s="550" t="s">
        <v>600</v>
      </c>
    </row>
    <row r="22" spans="1:29">
      <c r="A22" s="1313"/>
      <c r="B22" s="1313"/>
      <c r="C22" s="1313"/>
      <c r="D22" s="1313">
        <v>1</v>
      </c>
      <c r="E22" s="928"/>
      <c r="F22" s="928"/>
      <c r="G22" s="933"/>
      <c r="H22" s="930"/>
      <c r="I22" s="936"/>
      <c r="J22" s="934"/>
      <c r="K22" s="919"/>
      <c r="L22" s="562" t="str">
        <f>mergeValue(A22) &amp;"."&amp; mergeValue(B22)&amp;"."&amp; mergeValue(C22)&amp;"."&amp; mergeValue(D22)</f>
        <v>1.1.1.1</v>
      </c>
      <c r="M22" s="518" t="s">
        <v>21</v>
      </c>
      <c r="N22" s="549"/>
      <c r="O22" s="1325"/>
      <c r="P22" s="1325"/>
      <c r="Q22" s="1325"/>
      <c r="R22" s="1325"/>
      <c r="S22" s="1325"/>
      <c r="T22" s="1325"/>
      <c r="U22" s="1325"/>
      <c r="V22" s="1325"/>
      <c r="W22" s="1325"/>
      <c r="X22" s="968" t="s">
        <v>623</v>
      </c>
    </row>
    <row r="23" spans="1:29" ht="42.95" customHeight="1">
      <c r="A23" s="1313"/>
      <c r="B23" s="1313"/>
      <c r="C23" s="1313"/>
      <c r="D23" s="1313"/>
      <c r="E23" s="928">
        <v>1</v>
      </c>
      <c r="F23" s="928"/>
      <c r="G23" s="933"/>
      <c r="H23" s="930"/>
      <c r="I23" s="936"/>
      <c r="J23" s="934"/>
      <c r="K23" s="924"/>
      <c r="L23" s="562" t="str">
        <f>mergeValue(A23) &amp;"."&amp; mergeValue(B23)&amp;"."&amp; mergeValue(C23)&amp;"."&amp; mergeValue(D23)&amp;"."&amp; mergeValue(E23)</f>
        <v>1.1.1.1.1</v>
      </c>
      <c r="M23" s="1019"/>
      <c r="N23" s="512"/>
      <c r="O23" s="1021"/>
      <c r="P23" s="1022"/>
      <c r="Q23" s="1178"/>
      <c r="R23" s="1178"/>
      <c r="S23" s="1176"/>
      <c r="T23" s="619" t="s">
        <v>83</v>
      </c>
      <c r="U23" s="1176"/>
      <c r="V23" s="737" t="s">
        <v>84</v>
      </c>
      <c r="W23" s="787"/>
      <c r="X23" s="1302" t="s">
        <v>748</v>
      </c>
      <c r="Y23" s="956" t="str">
        <f>strCheckDateTwo(N23:W23)</f>
        <v/>
      </c>
    </row>
    <row r="24" spans="1:29" hidden="1">
      <c r="A24" s="1313"/>
      <c r="B24" s="1313"/>
      <c r="C24" s="1313"/>
      <c r="D24" s="1313"/>
      <c r="E24" s="928"/>
      <c r="F24" s="928"/>
      <c r="G24" s="933"/>
      <c r="H24" s="930"/>
      <c r="I24" s="936"/>
      <c r="J24" s="934"/>
      <c r="K24" s="924"/>
      <c r="L24" s="600"/>
      <c r="M24" s="531"/>
      <c r="N24" s="615"/>
      <c r="O24" s="615"/>
      <c r="P24" s="615"/>
      <c r="Q24" s="615"/>
      <c r="R24" s="553" t="str">
        <f>S23 &amp; "-" &amp; U23</f>
        <v>-</v>
      </c>
      <c r="S24" s="482"/>
      <c r="T24" s="555"/>
      <c r="U24" s="482"/>
      <c r="V24" s="615"/>
      <c r="W24" s="786"/>
      <c r="X24" s="1303"/>
    </row>
    <row r="25" spans="1:29" ht="15" customHeight="1">
      <c r="A25" s="1313"/>
      <c r="B25" s="1313"/>
      <c r="C25" s="1313"/>
      <c r="D25" s="1313"/>
      <c r="E25" s="928"/>
      <c r="F25" s="928"/>
      <c r="G25" s="933"/>
      <c r="H25" s="930"/>
      <c r="I25" s="936"/>
      <c r="J25" s="934"/>
      <c r="K25" s="924"/>
      <c r="L25" s="508"/>
      <c r="M25" s="521" t="s">
        <v>5</v>
      </c>
      <c r="N25" s="519"/>
      <c r="O25" s="515"/>
      <c r="P25" s="515"/>
      <c r="Q25" s="515"/>
      <c r="R25" s="515"/>
      <c r="S25" s="542"/>
      <c r="T25" s="534"/>
      <c r="U25" s="533"/>
      <c r="V25" s="519"/>
      <c r="W25" s="519"/>
      <c r="X25" s="1304"/>
    </row>
    <row r="26" spans="1:29" s="445" customFormat="1" ht="15" customHeight="1">
      <c r="A26" s="1313"/>
      <c r="B26" s="1313"/>
      <c r="C26" s="1313"/>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13"/>
      <c r="B27" s="1313"/>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13"/>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6" t="s">
        <v>749</v>
      </c>
      <c r="N31" s="1276"/>
      <c r="O31" s="1276"/>
      <c r="P31" s="1276"/>
      <c r="Q31" s="1276"/>
      <c r="R31" s="1276"/>
      <c r="S31" s="1276"/>
      <c r="T31" s="1276"/>
      <c r="U31" s="1276"/>
      <c r="V31" s="1276"/>
      <c r="W31" s="1276"/>
      <c r="X31" s="1276"/>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7" t="s">
        <v>470</v>
      </c>
      <c r="G2" s="1278"/>
      <c r="H2" s="1279"/>
      <c r="I2" s="1136"/>
    </row>
    <row r="3" spans="1:20" ht="3" customHeight="1"/>
    <row r="4" spans="1:20" s="1096" customFormat="1" ht="11.25">
      <c r="A4" s="1101"/>
      <c r="B4" s="1101"/>
      <c r="C4" s="1101"/>
      <c r="D4" s="1101"/>
      <c r="F4" s="1229" t="s">
        <v>445</v>
      </c>
      <c r="G4" s="1229"/>
      <c r="H4" s="1229"/>
      <c r="I4" s="1280"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80"/>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11.05.2023</v>
      </c>
      <c r="I7" s="1097" t="s">
        <v>472</v>
      </c>
      <c r="J7" s="1122"/>
      <c r="K7" s="1101"/>
      <c r="L7" s="1101"/>
      <c r="M7" s="1101"/>
      <c r="N7" s="1101"/>
      <c r="O7" s="1101"/>
      <c r="P7" s="1101"/>
      <c r="Q7" s="1101"/>
      <c r="R7" s="1101"/>
      <c r="S7" s="1101"/>
      <c r="T7" s="1101"/>
    </row>
    <row r="8" spans="1:20" s="1096" customFormat="1" ht="45">
      <c r="A8" s="1281">
        <v>1</v>
      </c>
      <c r="B8" s="1101"/>
      <c r="C8" s="1101"/>
      <c r="D8" s="1101"/>
      <c r="F8" s="1123" t="str">
        <f>"2." &amp;mergeValue(A8)</f>
        <v>2.1</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81"/>
      <c r="B9" s="1101"/>
      <c r="C9" s="1101"/>
      <c r="D9" s="1101"/>
      <c r="F9" s="1123" t="str">
        <f>"3." &amp;mergeValue(A9)</f>
        <v>3.1</v>
      </c>
      <c r="G9" s="1132" t="s">
        <v>474</v>
      </c>
      <c r="H9" s="1111"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81"/>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81"/>
      <c r="B11" s="1281">
        <v>1</v>
      </c>
      <c r="C11" s="1128"/>
      <c r="D11" s="1128"/>
      <c r="F11" s="1123" t="str">
        <f>"4."&amp;mergeValue(A11) &amp;"."&amp;mergeValue(B11)</f>
        <v>4.1.1</v>
      </c>
      <c r="G11" s="1118" t="s">
        <v>570</v>
      </c>
      <c r="H11" s="1111" t="str">
        <f>IF(region_name="","",region_name)</f>
        <v>Ярославская область</v>
      </c>
      <c r="I11" s="1097" t="s">
        <v>478</v>
      </c>
      <c r="J11" s="1122"/>
      <c r="K11" s="1101"/>
      <c r="L11" s="1101"/>
      <c r="M11" s="1101"/>
      <c r="N11" s="1101"/>
      <c r="O11" s="1101"/>
      <c r="P11" s="1101"/>
      <c r="Q11" s="1101"/>
      <c r="R11" s="1101"/>
      <c r="S11" s="1101"/>
      <c r="T11" s="1101"/>
    </row>
    <row r="12" spans="1:20" s="1096" customFormat="1" ht="22.5">
      <c r="A12" s="1281"/>
      <c r="B12" s="1281"/>
      <c r="C12" s="1281">
        <v>1</v>
      </c>
      <c r="D12" s="1128"/>
      <c r="F12" s="1123" t="str">
        <f>"4."&amp;mergeValue(A12) &amp;"."&amp;mergeValue(B12)&amp;"."&amp;mergeValue(C12)</f>
        <v>4.1.1.1</v>
      </c>
      <c r="G12" s="1127" t="s">
        <v>476</v>
      </c>
      <c r="H12" s="1111" t="str">
        <f>IF(Территории!H13="","","" &amp; Территории!H13 &amp; "")</f>
        <v>Первомайский муниципальный район</v>
      </c>
      <c r="I12" s="1097" t="s">
        <v>479</v>
      </c>
      <c r="J12" s="1122"/>
      <c r="K12" s="1101"/>
      <c r="L12" s="1101"/>
      <c r="M12" s="1101"/>
      <c r="N12" s="1101"/>
      <c r="O12" s="1101"/>
      <c r="P12" s="1101"/>
      <c r="Q12" s="1101"/>
      <c r="R12" s="1101"/>
      <c r="S12" s="1101"/>
      <c r="T12" s="1101"/>
    </row>
    <row r="13" spans="1:20" s="1096" customFormat="1" ht="56.25">
      <c r="A13" s="1281"/>
      <c r="B13" s="1281"/>
      <c r="C13" s="1281"/>
      <c r="D13" s="1128">
        <v>1</v>
      </c>
      <c r="F13" s="1123" t="str">
        <f>"4."&amp;mergeValue(A13) &amp;"."&amp;mergeValue(B13)&amp;"."&amp;mergeValue(C13)&amp;"."&amp;mergeValue(D13)</f>
        <v>4.1.1.1.1</v>
      </c>
      <c r="G13" s="1135" t="s">
        <v>477</v>
      </c>
      <c r="H13" s="1111" t="str">
        <f>IF(Территории!R14="","","" &amp; Территории!R14 &amp; "")</f>
        <v>Пречистенское сельское поселение (78629450)</v>
      </c>
      <c r="I13" s="1184"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6" t="s">
        <v>571</v>
      </c>
      <c r="H15" s="1276"/>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election activeCell="G32" sqref="G32"/>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311" t="s">
        <v>695</v>
      </c>
      <c r="E5" s="1311"/>
      <c r="F5" s="1311"/>
      <c r="G5" s="1311"/>
      <c r="H5" s="1137"/>
    </row>
    <row r="6" spans="1:17" ht="3" customHeight="1">
      <c r="C6" s="1080"/>
      <c r="D6" s="1075"/>
      <c r="E6" s="1141"/>
      <c r="F6" s="1141"/>
      <c r="G6" s="1079"/>
      <c r="H6" s="1142"/>
    </row>
    <row r="7" spans="1:17">
      <c r="C7" s="1080"/>
      <c r="D7" s="1310" t="s">
        <v>445</v>
      </c>
      <c r="E7" s="1310"/>
      <c r="F7" s="1310"/>
      <c r="G7" s="1310"/>
      <c r="H7" s="1351" t="s">
        <v>446</v>
      </c>
    </row>
    <row r="8" spans="1:17">
      <c r="C8" s="1080"/>
      <c r="D8" s="1084" t="s">
        <v>91</v>
      </c>
      <c r="E8" s="1085" t="s">
        <v>448</v>
      </c>
      <c r="F8" s="1085" t="s">
        <v>439</v>
      </c>
      <c r="G8" s="1085" t="s">
        <v>447</v>
      </c>
      <c r="H8" s="1351"/>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037" t="s">
        <v>1488</v>
      </c>
      <c r="G10" s="1037" t="s">
        <v>1486</v>
      </c>
      <c r="H10" s="1302" t="s">
        <v>700</v>
      </c>
    </row>
    <row r="11" spans="1:17" ht="21" customHeight="1">
      <c r="A11" s="1105"/>
      <c r="C11" s="1080"/>
      <c r="D11" s="1095" t="s">
        <v>48</v>
      </c>
      <c r="E11" s="1150" t="s">
        <v>699</v>
      </c>
      <c r="F11" s="1200" t="s">
        <v>1487</v>
      </c>
      <c r="G11" s="1037" t="s">
        <v>1486</v>
      </c>
      <c r="H11" s="1303"/>
    </row>
    <row r="12" spans="1:17" ht="21" customHeight="1">
      <c r="A12" s="1083"/>
      <c r="C12" s="1078"/>
      <c r="D12" s="1095" t="s">
        <v>49</v>
      </c>
      <c r="E12" s="1150" t="s">
        <v>682</v>
      </c>
      <c r="F12" s="1130">
        <v>0</v>
      </c>
      <c r="G12" s="1037" t="s">
        <v>1486</v>
      </c>
      <c r="H12" s="1303"/>
      <c r="I12" s="1100"/>
      <c r="K12" s="1074"/>
    </row>
    <row r="13" spans="1:17" ht="21" customHeight="1">
      <c r="A13" s="1083"/>
      <c r="C13" s="1078"/>
      <c r="D13" s="1095" t="s">
        <v>50</v>
      </c>
      <c r="E13" s="1150" t="s">
        <v>683</v>
      </c>
      <c r="F13" s="1130">
        <v>0</v>
      </c>
      <c r="G13" s="1037" t="s">
        <v>1486</v>
      </c>
      <c r="H13" s="1303"/>
      <c r="I13" s="1100"/>
      <c r="K13" s="1074"/>
    </row>
    <row r="14" spans="1:17" ht="15" customHeight="1">
      <c r="A14" s="1105"/>
      <c r="C14" s="1080"/>
      <c r="D14" s="1086"/>
      <c r="E14" s="1152" t="s">
        <v>327</v>
      </c>
      <c r="F14" s="1147"/>
      <c r="G14" s="1145"/>
      <c r="H14" s="1304"/>
    </row>
    <row r="15" spans="1:17">
      <c r="D15" s="1154"/>
      <c r="E15" s="1154"/>
      <c r="F15" s="1154"/>
      <c r="G15" s="1154"/>
      <c r="H15" s="1154"/>
    </row>
  </sheetData>
  <sheetProtection password="FA9C"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hyperlinks>
    <hyperlink ref="G10" location="'Форма 4.9'!$G$10" tooltip="Кликните по гиперссылке, чтобы перейти по ссылке на обосновывающие документы или отредактировать её" display="https://portal.eias.ru/Portal/DownloadPage.aspx?type=12&amp;guid=76433a4f-9e15-4a12-8cbf-ce3c84e932d7"/>
    <hyperlink ref="G11" location="'Форма 4.9'!$G$11" tooltip="Кликните по гиперссылке, чтобы перейти по ссылке на обосновывающие документы или отредактировать её" display="https://portal.eias.ru/Portal/DownloadPage.aspx?type=12&amp;guid=76433a4f-9e15-4a12-8cbf-ce3c84e932d7"/>
    <hyperlink ref="G12" location="'Форма 4.9'!$G$12" tooltip="Кликните по гиперссылке, чтобы перейти по ссылке на обосновывающие документы или отредактировать её" display="https://portal.eias.ru/Portal/DownloadPage.aspx?type=12&amp;guid=76433a4f-9e15-4a12-8cbf-ce3c84e932d7"/>
    <hyperlink ref="G13" location="'Форма 4.9'!$G$13" tooltip="Кликните по гиперссылке, чтобы перейти по ссылке на обосновывающие документы или отредактировать её" display="https://portal.eias.ru/Portal/DownloadPage.aspx?type=12&amp;guid=76433a4f-9e15-4a12-8cbf-ce3c84e932d7"/>
    <hyperlink ref="F10" location="'Форма 4.9'!$F$10" tooltip="Кликните по гиперссылке, чтобы перейти по ссылке на обосновывающие документы или отредактировать её" display="ЗаконРФ№223"/>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7" t="s">
        <v>470</v>
      </c>
      <c r="G2" s="1278"/>
      <c r="H2" s="1279"/>
      <c r="I2" s="1136"/>
    </row>
    <row r="3" spans="1:20" ht="3" customHeight="1"/>
    <row r="4" spans="1:20" s="1096" customFormat="1" ht="11.25">
      <c r="A4" s="1101"/>
      <c r="B4" s="1101"/>
      <c r="C4" s="1101"/>
      <c r="D4" s="1101"/>
      <c r="F4" s="1229" t="s">
        <v>445</v>
      </c>
      <c r="G4" s="1229"/>
      <c r="H4" s="1229"/>
      <c r="I4" s="1280" t="s">
        <v>446</v>
      </c>
      <c r="J4" s="1101"/>
      <c r="K4" s="1101"/>
      <c r="L4" s="1101"/>
      <c r="M4" s="1101"/>
      <c r="N4" s="1101"/>
      <c r="O4" s="1101"/>
      <c r="P4" s="1101"/>
      <c r="Q4" s="1101"/>
      <c r="R4" s="1101"/>
      <c r="S4" s="1101"/>
      <c r="T4" s="1101"/>
    </row>
    <row r="5" spans="1:20" s="1096" customFormat="1" ht="11.25" customHeight="1">
      <c r="A5" s="1101"/>
      <c r="B5" s="1101"/>
      <c r="C5" s="1101"/>
      <c r="D5" s="1101"/>
      <c r="F5" s="1182" t="s">
        <v>91</v>
      </c>
      <c r="G5" s="1126" t="s">
        <v>448</v>
      </c>
      <c r="H5" s="1191" t="s">
        <v>439</v>
      </c>
      <c r="I5" s="1280"/>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6" t="str">
        <f>IF(dateCh="","",dateCh)</f>
        <v>11.05.2023</v>
      </c>
      <c r="I7" s="1097" t="s">
        <v>472</v>
      </c>
      <c r="J7" s="1122"/>
      <c r="K7" s="1101"/>
      <c r="L7" s="1101"/>
      <c r="M7" s="1101"/>
      <c r="N7" s="1101"/>
      <c r="O7" s="1101"/>
      <c r="P7" s="1101"/>
      <c r="Q7" s="1101"/>
      <c r="R7" s="1101"/>
      <c r="S7" s="1101"/>
      <c r="T7" s="1101"/>
    </row>
    <row r="8" spans="1:20" s="1096" customFormat="1" ht="45">
      <c r="A8" s="1281">
        <v>1</v>
      </c>
      <c r="B8" s="1101"/>
      <c r="C8" s="1101"/>
      <c r="D8" s="1101"/>
      <c r="F8" s="1123" t="str">
        <f>"2." &amp;mergeValue(A8)</f>
        <v>2.1</v>
      </c>
      <c r="G8" s="1132" t="s">
        <v>473</v>
      </c>
      <c r="H8" s="1186"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81"/>
      <c r="B9" s="1101"/>
      <c r="C9" s="1101"/>
      <c r="D9" s="1101"/>
      <c r="F9" s="1123" t="str">
        <f>"3." &amp;mergeValue(A9)</f>
        <v>3.1</v>
      </c>
      <c r="G9" s="1132" t="s">
        <v>474</v>
      </c>
      <c r="H9" s="1186"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81"/>
      <c r="B10" s="1101"/>
      <c r="C10" s="1101"/>
      <c r="D10" s="1101"/>
      <c r="F10" s="1123" t="str">
        <f>"4."&amp;mergeValue(A10)</f>
        <v>4.1</v>
      </c>
      <c r="G10" s="1132" t="s">
        <v>475</v>
      </c>
      <c r="H10" s="1191" t="s">
        <v>449</v>
      </c>
      <c r="I10" s="1097"/>
      <c r="J10" s="1122"/>
      <c r="K10" s="1101"/>
      <c r="L10" s="1101"/>
      <c r="M10" s="1101"/>
      <c r="N10" s="1101"/>
      <c r="O10" s="1101"/>
      <c r="P10" s="1101"/>
      <c r="Q10" s="1101"/>
      <c r="R10" s="1101"/>
      <c r="S10" s="1101"/>
      <c r="T10" s="1101"/>
    </row>
    <row r="11" spans="1:20" s="1096" customFormat="1" ht="18.75">
      <c r="A11" s="1281"/>
      <c r="B11" s="1281">
        <v>1</v>
      </c>
      <c r="C11" s="1183"/>
      <c r="D11" s="1183"/>
      <c r="F11" s="1123" t="str">
        <f>"4."&amp;mergeValue(A11) &amp;"."&amp;mergeValue(B11)</f>
        <v>4.1.1</v>
      </c>
      <c r="G11" s="1118" t="s">
        <v>570</v>
      </c>
      <c r="H11" s="1186" t="str">
        <f>IF(region_name="","",region_name)</f>
        <v>Ярославская область</v>
      </c>
      <c r="I11" s="1097" t="s">
        <v>478</v>
      </c>
      <c r="J11" s="1122"/>
      <c r="K11" s="1101"/>
      <c r="L11" s="1101"/>
      <c r="M11" s="1101"/>
      <c r="N11" s="1101"/>
      <c r="O11" s="1101"/>
      <c r="P11" s="1101"/>
      <c r="Q11" s="1101"/>
      <c r="R11" s="1101"/>
      <c r="S11" s="1101"/>
      <c r="T11" s="1101"/>
    </row>
    <row r="12" spans="1:20" s="1096" customFormat="1" ht="22.5">
      <c r="A12" s="1281"/>
      <c r="B12" s="1281"/>
      <c r="C12" s="1281">
        <v>1</v>
      </c>
      <c r="D12" s="1183"/>
      <c r="F12" s="1123" t="str">
        <f>"4."&amp;mergeValue(A12) &amp;"."&amp;mergeValue(B12)&amp;"."&amp;mergeValue(C12)</f>
        <v>4.1.1.1</v>
      </c>
      <c r="G12" s="1127" t="s">
        <v>476</v>
      </c>
      <c r="H12" s="1186" t="str">
        <f>IF(Территории!H13="","","" &amp; Территории!H13 &amp; "")</f>
        <v>Первомайский муниципальный район</v>
      </c>
      <c r="I12" s="1097" t="s">
        <v>479</v>
      </c>
      <c r="J12" s="1122"/>
      <c r="K12" s="1101"/>
      <c r="L12" s="1101"/>
      <c r="M12" s="1101"/>
      <c r="N12" s="1101"/>
      <c r="O12" s="1101"/>
      <c r="P12" s="1101"/>
      <c r="Q12" s="1101"/>
      <c r="R12" s="1101"/>
      <c r="S12" s="1101"/>
      <c r="T12" s="1101"/>
    </row>
    <row r="13" spans="1:20" s="1096" customFormat="1" ht="56.25">
      <c r="A13" s="1281"/>
      <c r="B13" s="1281"/>
      <c r="C13" s="1281"/>
      <c r="D13" s="1183">
        <v>1</v>
      </c>
      <c r="F13" s="1123" t="str">
        <f>"4."&amp;mergeValue(A13) &amp;"."&amp;mergeValue(B13)&amp;"."&amp;mergeValue(C13)&amp;"."&amp;mergeValue(D13)</f>
        <v>4.1.1.1.1</v>
      </c>
      <c r="G13" s="1135" t="s">
        <v>477</v>
      </c>
      <c r="H13" s="1186" t="str">
        <f>IF(Территории!R14="","","" &amp; Территории!R14 &amp; "")</f>
        <v>Пречистенское сельское поселение (78629450)</v>
      </c>
      <c r="I13" s="1184"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6" t="s">
        <v>571</v>
      </c>
      <c r="H15" s="1276"/>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42"/>
  <sheetViews>
    <sheetView showGridLines="0" topLeftCell="C19" zoomScaleNormal="100" workbookViewId="0">
      <selection activeCell="K20" sqref="K20"/>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311" t="s">
        <v>707</v>
      </c>
      <c r="E5" s="1311"/>
      <c r="F5" s="1311"/>
      <c r="G5" s="1311"/>
      <c r="H5" s="1311"/>
      <c r="I5" s="1311"/>
      <c r="J5" s="1311"/>
      <c r="K5" s="1311"/>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306" t="str">
        <f>IF(datePr_ch="",IF(datePr="","",datePr),datePr_ch)</f>
        <v>26.04.2023</v>
      </c>
      <c r="G7" s="1306"/>
      <c r="H7" s="1306"/>
      <c r="I7" s="1306"/>
      <c r="J7" s="1306"/>
      <c r="K7" s="1306"/>
      <c r="L7" s="1170"/>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306" t="str">
        <f>IF(numberPr_ch="",IF(numberPr="","",numberPr),numberPr_ch)</f>
        <v>31-046/23</v>
      </c>
      <c r="G8" s="1306"/>
      <c r="H8" s="1306"/>
      <c r="I8" s="1306"/>
      <c r="J8" s="1306"/>
      <c r="K8" s="1306"/>
      <c r="L8" s="1170"/>
      <c r="M8" s="1098"/>
    </row>
    <row r="9" spans="1:32">
      <c r="C9" s="1080"/>
      <c r="D9" s="1075"/>
      <c r="E9" s="1141"/>
      <c r="F9" s="1141"/>
      <c r="G9" s="1141"/>
      <c r="H9" s="1141"/>
      <c r="I9" s="1141"/>
      <c r="J9" s="1141"/>
      <c r="K9" s="1079"/>
      <c r="L9" s="1142"/>
    </row>
    <row r="10" spans="1:32" ht="21" customHeight="1">
      <c r="C10" s="1080"/>
      <c r="D10" s="1310" t="s">
        <v>445</v>
      </c>
      <c r="E10" s="1310"/>
      <c r="F10" s="1310"/>
      <c r="G10" s="1310"/>
      <c r="H10" s="1310"/>
      <c r="I10" s="1310"/>
      <c r="J10" s="1310"/>
      <c r="K10" s="1310"/>
      <c r="L10" s="1351" t="s">
        <v>446</v>
      </c>
    </row>
    <row r="11" spans="1:32" ht="21" customHeight="1">
      <c r="C11" s="1080"/>
      <c r="D11" s="1289" t="s">
        <v>91</v>
      </c>
      <c r="E11" s="1362" t="s">
        <v>296</v>
      </c>
      <c r="F11" s="1362" t="s">
        <v>19</v>
      </c>
      <c r="G11" s="1371" t="s">
        <v>684</v>
      </c>
      <c r="H11" s="1372"/>
      <c r="I11" s="1373"/>
      <c r="J11" s="1362" t="s">
        <v>439</v>
      </c>
      <c r="K11" s="1362" t="s">
        <v>447</v>
      </c>
      <c r="L11" s="1351"/>
    </row>
    <row r="12" spans="1:32" ht="21" customHeight="1">
      <c r="C12" s="1080"/>
      <c r="D12" s="1291"/>
      <c r="E12" s="1363"/>
      <c r="F12" s="1363"/>
      <c r="G12" s="1364" t="s">
        <v>685</v>
      </c>
      <c r="H12" s="1365"/>
      <c r="I12" s="1085" t="s">
        <v>686</v>
      </c>
      <c r="J12" s="1363"/>
      <c r="K12" s="1363"/>
      <c r="L12" s="1351"/>
    </row>
    <row r="13" spans="1:32" ht="12" customHeight="1">
      <c r="C13" s="1080"/>
      <c r="D13" s="1076" t="s">
        <v>92</v>
      </c>
      <c r="E13" s="1076" t="s">
        <v>48</v>
      </c>
      <c r="F13" s="1076" t="s">
        <v>49</v>
      </c>
      <c r="G13" s="1366" t="s">
        <v>50</v>
      </c>
      <c r="H13" s="1366"/>
      <c r="I13" s="1076" t="s">
        <v>67</v>
      </c>
      <c r="J13" s="1076" t="s">
        <v>68</v>
      </c>
      <c r="K13" s="1076" t="s">
        <v>182</v>
      </c>
      <c r="L13" s="1076" t="s">
        <v>183</v>
      </c>
    </row>
    <row r="14" spans="1:32" ht="14.25" customHeight="1">
      <c r="A14" s="1105"/>
      <c r="C14" s="1080"/>
      <c r="D14" s="1153">
        <v>1</v>
      </c>
      <c r="E14" s="1352" t="s">
        <v>687</v>
      </c>
      <c r="F14" s="1367"/>
      <c r="G14" s="1367"/>
      <c r="H14" s="1367"/>
      <c r="I14" s="1367"/>
      <c r="J14" s="1367"/>
      <c r="K14" s="1367"/>
      <c r="L14" s="1090"/>
      <c r="M14" s="1155"/>
    </row>
    <row r="15" spans="1:32" ht="56.25">
      <c r="A15" s="1105"/>
      <c r="C15" s="1080"/>
      <c r="D15" s="1153" t="s">
        <v>294</v>
      </c>
      <c r="E15" s="1108" t="s">
        <v>449</v>
      </c>
      <c r="F15" s="1108" t="s">
        <v>449</v>
      </c>
      <c r="G15" s="1359" t="s">
        <v>449</v>
      </c>
      <c r="H15" s="1360"/>
      <c r="I15" s="1108" t="s">
        <v>449</v>
      </c>
      <c r="J15" s="1130" t="s">
        <v>1489</v>
      </c>
      <c r="K15" s="1168"/>
      <c r="L15" s="1097" t="s">
        <v>688</v>
      </c>
      <c r="M15" s="1155"/>
    </row>
    <row r="16" spans="1:32" ht="18.75">
      <c r="A16" s="1105"/>
      <c r="B16" s="1094">
        <v>3</v>
      </c>
      <c r="C16" s="1080"/>
      <c r="D16" s="1156">
        <v>2</v>
      </c>
      <c r="E16" s="1368" t="s">
        <v>689</v>
      </c>
      <c r="F16" s="1369"/>
      <c r="G16" s="1369"/>
      <c r="H16" s="1370"/>
      <c r="I16" s="1370"/>
      <c r="J16" s="1370" t="s">
        <v>449</v>
      </c>
      <c r="K16" s="1370"/>
      <c r="L16" s="1151"/>
      <c r="M16" s="1155"/>
    </row>
    <row r="17" spans="1:15" ht="90" customHeight="1">
      <c r="A17" s="1105"/>
      <c r="C17" s="1353"/>
      <c r="D17" s="1361" t="s">
        <v>690</v>
      </c>
      <c r="E17" s="1356" t="str">
        <f>IF('Перечень тарифов'!E21="","наименование отсутствует","" &amp; 'Перечень тарифов'!E21 &amp; "")</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v>
      </c>
      <c r="F17" s="1357" t="str">
        <f>IF('Перечень тарифов'!J21="","наименование отсутствует","" &amp; 'Перечень тарифов'!J21 &amp; "")</f>
        <v>Тариф на тепловую энергию, поставляемую потребителям</v>
      </c>
      <c r="G17" s="1108"/>
      <c r="H17" s="1167" t="s">
        <v>966</v>
      </c>
      <c r="I17" s="1165" t="s">
        <v>967</v>
      </c>
      <c r="J17" s="1130" t="s">
        <v>247</v>
      </c>
      <c r="K17" s="1108" t="s">
        <v>449</v>
      </c>
      <c r="L17" s="1302" t="s">
        <v>711</v>
      </c>
      <c r="M17" s="1155"/>
    </row>
    <row r="18" spans="1:15" ht="18.75">
      <c r="A18" s="1105"/>
      <c r="C18" s="1353"/>
      <c r="D18" s="1361"/>
      <c r="E18" s="1356"/>
      <c r="F18" s="1357"/>
      <c r="G18" s="1157"/>
      <c r="H18" s="1152" t="s">
        <v>274</v>
      </c>
      <c r="I18" s="1147"/>
      <c r="J18" s="1147"/>
      <c r="K18" s="1145"/>
      <c r="L18" s="1304"/>
      <c r="M18" s="1155"/>
    </row>
    <row r="19" spans="1:15" ht="18.75">
      <c r="A19" s="1105"/>
      <c r="B19" s="1094">
        <v>3</v>
      </c>
      <c r="C19" s="1080"/>
      <c r="D19" s="1095" t="s">
        <v>49</v>
      </c>
      <c r="E19" s="1352" t="s">
        <v>691</v>
      </c>
      <c r="F19" s="1352"/>
      <c r="G19" s="1352"/>
      <c r="H19" s="1352"/>
      <c r="I19" s="1352"/>
      <c r="J19" s="1352"/>
      <c r="K19" s="1352"/>
      <c r="L19" s="1129"/>
      <c r="M19" s="1155"/>
    </row>
    <row r="20" spans="1:15" ht="33.75">
      <c r="A20" s="1105"/>
      <c r="C20" s="1080"/>
      <c r="D20" s="1153" t="s">
        <v>440</v>
      </c>
      <c r="E20" s="1108" t="s">
        <v>449</v>
      </c>
      <c r="F20" s="1108" t="s">
        <v>449</v>
      </c>
      <c r="G20" s="1359" t="s">
        <v>449</v>
      </c>
      <c r="H20" s="1360"/>
      <c r="I20" s="1108" t="s">
        <v>449</v>
      </c>
      <c r="J20" s="1108" t="s">
        <v>449</v>
      </c>
      <c r="K20" s="1037" t="s">
        <v>1486</v>
      </c>
      <c r="L20" s="1097" t="s">
        <v>692</v>
      </c>
      <c r="M20" s="1155"/>
    </row>
    <row r="21" spans="1:15" ht="18.75">
      <c r="A21" s="1105"/>
      <c r="B21" s="1094">
        <v>3</v>
      </c>
      <c r="C21" s="1080"/>
      <c r="D21" s="1095" t="s">
        <v>50</v>
      </c>
      <c r="E21" s="1352" t="s">
        <v>693</v>
      </c>
      <c r="F21" s="1352"/>
      <c r="G21" s="1352"/>
      <c r="H21" s="1352"/>
      <c r="I21" s="1352"/>
      <c r="J21" s="1352"/>
      <c r="K21" s="1352"/>
      <c r="L21" s="1129"/>
      <c r="M21" s="1155"/>
    </row>
    <row r="22" spans="1:15" ht="20.100000000000001" customHeight="1">
      <c r="A22" s="1105"/>
      <c r="C22" s="1353"/>
      <c r="D22" s="1361" t="s">
        <v>441</v>
      </c>
      <c r="E22" s="1356" t="str">
        <f>IF('Перечень тарифов'!E21="","наименование отсутствует","" &amp; 'Перечень тарифов'!E21 &amp; "")</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v>
      </c>
      <c r="F22" s="1357" t="str">
        <f>IF('Перечень тарифов'!J21="","наименование отсутствует","" &amp; 'Перечень тарифов'!J21 &amp; "")</f>
        <v>Тариф на тепловую энергию, поставляемую потребителям</v>
      </c>
      <c r="G22" s="1108"/>
      <c r="H22" s="1165" t="s">
        <v>966</v>
      </c>
      <c r="I22" s="1165" t="s">
        <v>1490</v>
      </c>
      <c r="J22" s="1171">
        <v>1951.5940000000001</v>
      </c>
      <c r="K22" s="1108" t="s">
        <v>449</v>
      </c>
      <c r="L22" s="1302" t="s">
        <v>712</v>
      </c>
      <c r="M22" s="1155"/>
    </row>
    <row r="23" spans="1:15" s="1071" customFormat="1" ht="20.100000000000001" customHeight="1">
      <c r="A23" s="1105"/>
      <c r="B23" s="1094"/>
      <c r="C23" s="1353"/>
      <c r="D23" s="1361"/>
      <c r="E23" s="1356"/>
      <c r="F23" s="1357"/>
      <c r="G23" s="1188" t="s">
        <v>1474</v>
      </c>
      <c r="H23" s="1167" t="s">
        <v>1491</v>
      </c>
      <c r="I23" s="1165" t="s">
        <v>1492</v>
      </c>
      <c r="J23" s="1171">
        <v>2036.048</v>
      </c>
      <c r="K23" s="1108" t="s">
        <v>449</v>
      </c>
      <c r="L23" s="1303"/>
      <c r="M23" s="1155"/>
      <c r="N23" s="1100"/>
      <c r="O23" s="1100"/>
    </row>
    <row r="24" spans="1:15" s="1071" customFormat="1" ht="20.100000000000001" customHeight="1">
      <c r="A24" s="1105"/>
      <c r="B24" s="1094"/>
      <c r="C24" s="1353"/>
      <c r="D24" s="1361"/>
      <c r="E24" s="1356"/>
      <c r="F24" s="1357"/>
      <c r="G24" s="1188" t="s">
        <v>1474</v>
      </c>
      <c r="H24" s="1167" t="s">
        <v>1493</v>
      </c>
      <c r="I24" s="1165" t="s">
        <v>1494</v>
      </c>
      <c r="J24" s="1171">
        <v>2124.4059999999999</v>
      </c>
      <c r="K24" s="1108" t="s">
        <v>449</v>
      </c>
      <c r="L24" s="1303"/>
      <c r="M24" s="1155"/>
      <c r="N24" s="1100"/>
      <c r="O24" s="1100"/>
    </row>
    <row r="25" spans="1:15" s="1071" customFormat="1" ht="20.100000000000001" customHeight="1">
      <c r="A25" s="1105"/>
      <c r="B25" s="1094"/>
      <c r="C25" s="1353"/>
      <c r="D25" s="1361"/>
      <c r="E25" s="1356"/>
      <c r="F25" s="1357"/>
      <c r="G25" s="1188" t="s">
        <v>1474</v>
      </c>
      <c r="H25" s="1167" t="s">
        <v>1495</v>
      </c>
      <c r="I25" s="1165" t="s">
        <v>1496</v>
      </c>
      <c r="J25" s="1171">
        <v>2216.85</v>
      </c>
      <c r="K25" s="1108" t="s">
        <v>449</v>
      </c>
      <c r="L25" s="1303"/>
      <c r="M25" s="1155"/>
      <c r="N25" s="1100"/>
      <c r="O25" s="1100"/>
    </row>
    <row r="26" spans="1:15" s="1071" customFormat="1" ht="18.95" customHeight="1">
      <c r="A26" s="1105"/>
      <c r="B26" s="1094"/>
      <c r="C26" s="1353"/>
      <c r="D26" s="1361"/>
      <c r="E26" s="1356"/>
      <c r="F26" s="1357"/>
      <c r="G26" s="1188" t="s">
        <v>1474</v>
      </c>
      <c r="H26" s="1167" t="s">
        <v>1497</v>
      </c>
      <c r="I26" s="1165" t="s">
        <v>967</v>
      </c>
      <c r="J26" s="1171">
        <v>2313.5700000000002</v>
      </c>
      <c r="K26" s="1108" t="s">
        <v>449</v>
      </c>
      <c r="L26" s="1303"/>
      <c r="M26" s="1155"/>
      <c r="N26" s="1100"/>
      <c r="O26" s="1100"/>
    </row>
    <row r="27" spans="1:15" ht="15" customHeight="1">
      <c r="A27" s="1105"/>
      <c r="C27" s="1353"/>
      <c r="D27" s="1361"/>
      <c r="E27" s="1356"/>
      <c r="F27" s="1357"/>
      <c r="G27" s="1157"/>
      <c r="H27" s="1152" t="s">
        <v>274</v>
      </c>
      <c r="I27" s="1144"/>
      <c r="J27" s="1144"/>
      <c r="K27" s="1145"/>
      <c r="L27" s="1304"/>
      <c r="M27" s="1155"/>
    </row>
    <row r="28" spans="1:15" ht="18.75">
      <c r="A28" s="1105"/>
      <c r="C28" s="1080"/>
      <c r="D28" s="1095" t="s">
        <v>67</v>
      </c>
      <c r="E28" s="1352" t="s">
        <v>757</v>
      </c>
      <c r="F28" s="1352"/>
      <c r="G28" s="1352"/>
      <c r="H28" s="1352"/>
      <c r="I28" s="1352"/>
      <c r="J28" s="1352"/>
      <c r="K28" s="1352"/>
      <c r="L28" s="1129"/>
      <c r="M28" s="1155"/>
    </row>
    <row r="29" spans="1:15" ht="21" customHeight="1">
      <c r="A29" s="1105"/>
      <c r="C29" s="1353"/>
      <c r="D29" s="1354" t="s">
        <v>442</v>
      </c>
      <c r="E29" s="1356" t="str">
        <f>IF('Перечень тарифов'!E21="","наименование отсутствует","" &amp; 'Перечень тарифов'!E21 &amp; "")</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v>
      </c>
      <c r="F29" s="1357" t="str">
        <f>IF('Перечень тарифов'!J21="","наименование отсутствует","" &amp; 'Перечень тарифов'!J21 &amp; "")</f>
        <v>Тариф на тепловую энергию, поставляемую потребителям</v>
      </c>
      <c r="G29" s="1108"/>
      <c r="H29" s="1167" t="s">
        <v>966</v>
      </c>
      <c r="I29" s="1165" t="s">
        <v>1490</v>
      </c>
      <c r="J29" s="1171">
        <v>0.501</v>
      </c>
      <c r="K29" s="1108" t="s">
        <v>449</v>
      </c>
      <c r="L29" s="1302" t="s">
        <v>758</v>
      </c>
      <c r="M29" s="1155"/>
    </row>
    <row r="30" spans="1:15" s="1071" customFormat="1" ht="21" customHeight="1">
      <c r="A30" s="1105"/>
      <c r="B30" s="1094"/>
      <c r="C30" s="1353"/>
      <c r="D30" s="1358"/>
      <c r="E30" s="1356"/>
      <c r="F30" s="1357"/>
      <c r="G30" s="1188" t="s">
        <v>1474</v>
      </c>
      <c r="H30" s="1167" t="s">
        <v>1491</v>
      </c>
      <c r="I30" s="1165" t="s">
        <v>1492</v>
      </c>
      <c r="J30" s="1171">
        <v>0.501</v>
      </c>
      <c r="K30" s="1108" t="s">
        <v>449</v>
      </c>
      <c r="L30" s="1303"/>
      <c r="M30" s="1155"/>
      <c r="N30" s="1100"/>
      <c r="O30" s="1100"/>
    </row>
    <row r="31" spans="1:15" s="1071" customFormat="1" ht="21" customHeight="1">
      <c r="A31" s="1105"/>
      <c r="B31" s="1094"/>
      <c r="C31" s="1353"/>
      <c r="D31" s="1358"/>
      <c r="E31" s="1356"/>
      <c r="F31" s="1357"/>
      <c r="G31" s="1188" t="s">
        <v>1474</v>
      </c>
      <c r="H31" s="1167" t="s">
        <v>1493</v>
      </c>
      <c r="I31" s="1165" t="s">
        <v>1494</v>
      </c>
      <c r="J31" s="1171">
        <v>0.501</v>
      </c>
      <c r="K31" s="1108" t="s">
        <v>449</v>
      </c>
      <c r="L31" s="1303"/>
      <c r="M31" s="1155"/>
      <c r="N31" s="1100"/>
      <c r="O31" s="1100"/>
    </row>
    <row r="32" spans="1:15" s="1071" customFormat="1" ht="21" customHeight="1">
      <c r="A32" s="1105"/>
      <c r="B32" s="1094"/>
      <c r="C32" s="1353"/>
      <c r="D32" s="1358"/>
      <c r="E32" s="1356"/>
      <c r="F32" s="1357"/>
      <c r="G32" s="1188" t="s">
        <v>1474</v>
      </c>
      <c r="H32" s="1167" t="s">
        <v>1495</v>
      </c>
      <c r="I32" s="1165" t="s">
        <v>1496</v>
      </c>
      <c r="J32" s="1171">
        <v>0.501</v>
      </c>
      <c r="K32" s="1108" t="s">
        <v>449</v>
      </c>
      <c r="L32" s="1303"/>
      <c r="M32" s="1155"/>
      <c r="N32" s="1100"/>
      <c r="O32" s="1100"/>
    </row>
    <row r="33" spans="1:15" s="1071" customFormat="1" ht="18.95" customHeight="1">
      <c r="A33" s="1105"/>
      <c r="B33" s="1094"/>
      <c r="C33" s="1353"/>
      <c r="D33" s="1358"/>
      <c r="E33" s="1356"/>
      <c r="F33" s="1357"/>
      <c r="G33" s="1188" t="s">
        <v>1474</v>
      </c>
      <c r="H33" s="1167" t="s">
        <v>1497</v>
      </c>
      <c r="I33" s="1165" t="s">
        <v>967</v>
      </c>
      <c r="J33" s="1171">
        <v>0.501</v>
      </c>
      <c r="K33" s="1108" t="s">
        <v>449</v>
      </c>
      <c r="L33" s="1303"/>
      <c r="M33" s="1155"/>
      <c r="N33" s="1100"/>
      <c r="O33" s="1100"/>
    </row>
    <row r="34" spans="1:15" ht="15" customHeight="1">
      <c r="A34" s="1105"/>
      <c r="C34" s="1353"/>
      <c r="D34" s="1355"/>
      <c r="E34" s="1356"/>
      <c r="F34" s="1357"/>
      <c r="G34" s="1157"/>
      <c r="H34" s="1152" t="s">
        <v>274</v>
      </c>
      <c r="I34" s="1144"/>
      <c r="J34" s="1144"/>
      <c r="K34" s="1145"/>
      <c r="L34" s="1304"/>
      <c r="M34" s="1155"/>
    </row>
    <row r="35" spans="1:15" ht="26.1" customHeight="1">
      <c r="A35" s="1105"/>
      <c r="C35" s="1080"/>
      <c r="D35" s="1095" t="s">
        <v>68</v>
      </c>
      <c r="E35" s="1352" t="s">
        <v>714</v>
      </c>
      <c r="F35" s="1352"/>
      <c r="G35" s="1352"/>
      <c r="H35" s="1352"/>
      <c r="I35" s="1352"/>
      <c r="J35" s="1352"/>
      <c r="K35" s="1352"/>
      <c r="L35" s="1129"/>
      <c r="M35" s="1155"/>
    </row>
    <row r="36" spans="1:15" ht="101.25" customHeight="1">
      <c r="A36" s="1105"/>
      <c r="C36" s="1353"/>
      <c r="D36" s="1354" t="s">
        <v>443</v>
      </c>
      <c r="E36" s="1356" t="str">
        <f>IF('Перечень тарифов'!E21="","наименование отсутствует","" &amp; 'Перечень тарифов'!E21 &amp; "")</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v>
      </c>
      <c r="F36" s="1357" t="str">
        <f>IF('Перечень тарифов'!J21="","наименование отсутствует","" &amp; 'Перечень тарифов'!J21 &amp; "")</f>
        <v>Тариф на тепловую энергию, поставляемую потребителям</v>
      </c>
      <c r="G36" s="1108"/>
      <c r="H36" s="1167" t="s">
        <v>966</v>
      </c>
      <c r="I36" s="1165" t="s">
        <v>1490</v>
      </c>
      <c r="J36" s="1171">
        <v>0</v>
      </c>
      <c r="K36" s="1108" t="s">
        <v>449</v>
      </c>
      <c r="L36" s="1302" t="s">
        <v>715</v>
      </c>
      <c r="M36" s="1155"/>
      <c r="O36" s="1100" t="s">
        <v>553</v>
      </c>
    </row>
    <row r="37" spans="1:15" ht="18.75">
      <c r="A37" s="1105"/>
      <c r="C37" s="1353"/>
      <c r="D37" s="1355"/>
      <c r="E37" s="1356"/>
      <c r="F37" s="1357"/>
      <c r="G37" s="1157"/>
      <c r="H37" s="1152" t="s">
        <v>274</v>
      </c>
      <c r="I37" s="1144"/>
      <c r="J37" s="1144"/>
      <c r="K37" s="1145"/>
      <c r="L37" s="1304"/>
      <c r="M37" s="1155"/>
    </row>
    <row r="38" spans="1:15" ht="25.5" customHeight="1">
      <c r="A38" s="1105"/>
      <c r="B38" s="1094">
        <v>3</v>
      </c>
      <c r="C38" s="1080"/>
      <c r="D38" s="1095" t="s">
        <v>182</v>
      </c>
      <c r="E38" s="1352" t="s">
        <v>713</v>
      </c>
      <c r="F38" s="1352"/>
      <c r="G38" s="1352"/>
      <c r="H38" s="1352"/>
      <c r="I38" s="1352"/>
      <c r="J38" s="1352"/>
      <c r="K38" s="1352"/>
      <c r="L38" s="1129"/>
      <c r="M38" s="1155"/>
    </row>
    <row r="39" spans="1:15" ht="112.5" customHeight="1">
      <c r="A39" s="1105"/>
      <c r="C39" s="1353"/>
      <c r="D39" s="1354" t="s">
        <v>694</v>
      </c>
      <c r="E39" s="1356" t="str">
        <f>IF('Перечень тарифов'!E21="","наименование отсутствует","" &amp; 'Перечень тарифов'!E21 &amp; "")</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v>
      </c>
      <c r="F39" s="1357" t="str">
        <f>IF('Перечень тарифов'!J21="","наименование отсутствует","" &amp; 'Перечень тарифов'!J21 &amp; "")</f>
        <v>Тариф на тепловую энергию, поставляемую потребителям</v>
      </c>
      <c r="G39" s="1108"/>
      <c r="H39" s="1167" t="s">
        <v>966</v>
      </c>
      <c r="I39" s="1165" t="s">
        <v>1490</v>
      </c>
      <c r="J39" s="1171">
        <v>0</v>
      </c>
      <c r="K39" s="1108" t="s">
        <v>449</v>
      </c>
      <c r="L39" s="1302" t="s">
        <v>716</v>
      </c>
      <c r="M39" s="1155"/>
    </row>
    <row r="40" spans="1:15" ht="18.75">
      <c r="A40" s="1105"/>
      <c r="C40" s="1353"/>
      <c r="D40" s="1355"/>
      <c r="E40" s="1356"/>
      <c r="F40" s="1357"/>
      <c r="G40" s="1157"/>
      <c r="H40" s="1152" t="s">
        <v>274</v>
      </c>
      <c r="I40" s="1144"/>
      <c r="J40" s="1144"/>
      <c r="K40" s="1145"/>
      <c r="L40" s="1304"/>
      <c r="M40" s="1155"/>
    </row>
    <row r="41" spans="1:15" s="1092" customFormat="1" ht="3" customHeight="1">
      <c r="A41" s="1105"/>
      <c r="D41" s="1159"/>
      <c r="E41" s="1159"/>
      <c r="F41" s="1159"/>
      <c r="G41" s="1159"/>
      <c r="H41" s="1159"/>
      <c r="I41" s="1159"/>
      <c r="J41" s="1159"/>
      <c r="K41" s="1159"/>
      <c r="L41" s="1159"/>
      <c r="N41" s="1143"/>
      <c r="O41" s="1143"/>
    </row>
    <row r="42" spans="1:15" ht="24.75" customHeight="1">
      <c r="D42" s="1146">
        <v>1</v>
      </c>
      <c r="E42" s="1276" t="s">
        <v>710</v>
      </c>
      <c r="F42" s="1276"/>
      <c r="G42" s="1276"/>
      <c r="H42" s="1276"/>
      <c r="I42" s="1276"/>
      <c r="J42" s="1276"/>
      <c r="K42" s="1276"/>
      <c r="L42" s="1276"/>
    </row>
  </sheetData>
  <sheetProtection password="FA9C"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7"/>
    <mergeCell ref="D22:D27"/>
    <mergeCell ref="E22:E27"/>
    <mergeCell ref="F22:F27"/>
    <mergeCell ref="L36:L37"/>
    <mergeCell ref="L22:L27"/>
    <mergeCell ref="E28:K28"/>
    <mergeCell ref="C29:C34"/>
    <mergeCell ref="D29:D34"/>
    <mergeCell ref="E29:E34"/>
    <mergeCell ref="F29:F34"/>
    <mergeCell ref="L29:L34"/>
    <mergeCell ref="E35:K35"/>
    <mergeCell ref="C36:C37"/>
    <mergeCell ref="D36:D37"/>
    <mergeCell ref="E36:E37"/>
    <mergeCell ref="F36:F37"/>
    <mergeCell ref="E42:L42"/>
    <mergeCell ref="E38:K38"/>
    <mergeCell ref="C39:C40"/>
    <mergeCell ref="D39:D40"/>
    <mergeCell ref="E39:E40"/>
    <mergeCell ref="F39:F40"/>
    <mergeCell ref="L39:L40"/>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2 L36 L16:L17 L39 L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6:I36 H17:I17 H39:I39 H22:I26 H29:I33"/>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2:J26 J36 J39 J29:J33">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76433a4f-9e15-4a12-8cbf-ce3c84e932d7"/>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4" t="s">
        <v>460</v>
      </c>
      <c r="E5" s="1374"/>
      <c r="F5" s="1374"/>
      <c r="G5" s="1374"/>
      <c r="H5" s="1374"/>
      <c r="I5" s="1374"/>
      <c r="J5" s="1374"/>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6" t="s">
        <v>445</v>
      </c>
      <c r="E8" s="1376"/>
      <c r="F8" s="1376"/>
      <c r="G8" s="1376"/>
      <c r="H8" s="1376"/>
      <c r="I8" s="1376"/>
      <c r="J8" s="1376"/>
      <c r="K8" s="1376" t="s">
        <v>446</v>
      </c>
    </row>
    <row r="9" spans="1:14">
      <c r="D9" s="1376" t="s">
        <v>91</v>
      </c>
      <c r="E9" s="1376" t="s">
        <v>462</v>
      </c>
      <c r="F9" s="1376"/>
      <c r="G9" s="1376" t="s">
        <v>463</v>
      </c>
      <c r="H9" s="1376"/>
      <c r="I9" s="1376"/>
      <c r="J9" s="1376"/>
      <c r="K9" s="1376"/>
    </row>
    <row r="10" spans="1:14" ht="22.5">
      <c r="D10" s="1376"/>
      <c r="E10" s="131" t="s">
        <v>464</v>
      </c>
      <c r="F10" s="131" t="s">
        <v>398</v>
      </c>
      <c r="G10" s="131" t="s">
        <v>398</v>
      </c>
      <c r="H10" s="131" t="s">
        <v>464</v>
      </c>
      <c r="I10" s="131" t="s">
        <v>465</v>
      </c>
      <c r="J10" s="131" t="s">
        <v>447</v>
      </c>
      <c r="K10" s="1376"/>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6"/>
      <c r="J12" s="1037"/>
      <c r="K12" s="1302"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4"/>
    </row>
    <row r="14" spans="1:14" ht="3" customHeight="1">
      <c r="A14" s="125"/>
      <c r="B14" s="125"/>
      <c r="C14" s="125"/>
    </row>
    <row r="15" spans="1:14" ht="27.75" customHeight="1">
      <c r="E15" s="1375" t="s">
        <v>572</v>
      </c>
      <c r="F15" s="1375"/>
      <c r="G15" s="1375"/>
      <c r="H15" s="1375"/>
      <c r="I15" s="1375"/>
      <c r="J15" s="1375"/>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8" t="s">
        <v>313</v>
      </c>
      <c r="E7" s="1240"/>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7" t="s">
        <v>314</v>
      </c>
      <c r="E15" s="1377"/>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4" t="s">
        <v>54</v>
      </c>
      <c r="E7" s="1374"/>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8" t="s">
        <v>55</v>
      </c>
      <c r="C2" s="1378"/>
      <c r="D2" s="1378"/>
      <c r="E2" s="410"/>
    </row>
    <row r="3" spans="2:5" ht="3" customHeight="1"/>
    <row r="4" spans="2:5" ht="21.75" customHeight="1" thickBot="1">
      <c r="B4" s="1201" t="s">
        <v>1</v>
      </c>
      <c r="C4" s="1201" t="s">
        <v>90</v>
      </c>
      <c r="D4" s="1201"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0">
        <v>1</v>
      </c>
      <c r="E9" s="1401"/>
      <c r="F9" s="1403"/>
      <c r="G9" s="1407" t="s">
        <v>84</v>
      </c>
      <c r="H9" s="1250"/>
      <c r="I9" s="1250">
        <v>1</v>
      </c>
      <c r="J9" s="1396"/>
      <c r="K9" s="1285" t="s">
        <v>84</v>
      </c>
      <c r="L9" s="1244"/>
      <c r="M9" s="1244" t="s">
        <v>92</v>
      </c>
      <c r="N9" s="1399"/>
      <c r="O9" s="1285" t="s">
        <v>84</v>
      </c>
      <c r="P9" s="1244"/>
      <c r="Q9" s="1244" t="s">
        <v>92</v>
      </c>
      <c r="R9" s="1400"/>
      <c r="S9" s="1285" t="s">
        <v>84</v>
      </c>
      <c r="T9" s="1034"/>
      <c r="U9" s="1034" t="s">
        <v>92</v>
      </c>
      <c r="V9" s="1190"/>
      <c r="W9" s="288"/>
    </row>
    <row r="10" spans="1:23" s="702" customFormat="1" ht="17.100000000000001" customHeight="1">
      <c r="A10" s="197"/>
      <c r="C10" s="152"/>
      <c r="D10" s="1250"/>
      <c r="E10" s="1401"/>
      <c r="F10" s="1403"/>
      <c r="G10" s="1407"/>
      <c r="H10" s="1250"/>
      <c r="I10" s="1250"/>
      <c r="J10" s="1396"/>
      <c r="K10" s="1285"/>
      <c r="L10" s="1244"/>
      <c r="M10" s="1244"/>
      <c r="N10" s="1399"/>
      <c r="O10" s="1285"/>
      <c r="P10" s="1244"/>
      <c r="Q10" s="1244"/>
      <c r="R10" s="1400"/>
      <c r="S10" s="1285"/>
      <c r="T10" s="1036"/>
      <c r="U10" s="707"/>
      <c r="V10" s="708" t="s">
        <v>630</v>
      </c>
      <c r="W10" s="709"/>
    </row>
    <row r="11" spans="1:23" s="96" customFormat="1" ht="17.100000000000001" customHeight="1">
      <c r="A11" s="197"/>
      <c r="C11" s="152"/>
      <c r="D11" s="1248"/>
      <c r="E11" s="1402"/>
      <c r="F11" s="1404"/>
      <c r="G11" s="1248"/>
      <c r="H11" s="1248"/>
      <c r="I11" s="1248"/>
      <c r="J11" s="1397"/>
      <c r="K11" s="1248"/>
      <c r="L11" s="1248"/>
      <c r="M11" s="1248"/>
      <c r="N11" s="1400"/>
      <c r="O11" s="1248"/>
      <c r="P11" s="1035"/>
      <c r="Q11" s="707"/>
      <c r="R11" s="708" t="s">
        <v>629</v>
      </c>
      <c r="S11" s="704"/>
      <c r="T11" s="704"/>
      <c r="U11" s="704"/>
      <c r="V11" s="704"/>
      <c r="W11" s="709"/>
    </row>
    <row r="12" spans="1:23" s="96" customFormat="1" ht="17.100000000000001" customHeight="1">
      <c r="A12" s="197"/>
      <c r="C12" s="152"/>
      <c r="D12" s="1248"/>
      <c r="E12" s="1402"/>
      <c r="F12" s="1404"/>
      <c r="G12" s="1248"/>
      <c r="H12" s="1248"/>
      <c r="I12" s="1248"/>
      <c r="J12" s="1397"/>
      <c r="K12" s="1248"/>
      <c r="L12" s="707"/>
      <c r="M12" s="708"/>
      <c r="N12" s="708" t="s">
        <v>410</v>
      </c>
      <c r="O12" s="708"/>
      <c r="P12" s="708"/>
      <c r="Q12" s="708"/>
      <c r="R12" s="708"/>
      <c r="S12" s="704"/>
      <c r="T12" s="704"/>
      <c r="U12" s="704"/>
      <c r="V12" s="704"/>
      <c r="W12" s="709"/>
    </row>
    <row r="13" spans="1:23" s="96" customFormat="1" ht="17.25" customHeight="1">
      <c r="A13" s="197"/>
      <c r="C13" s="152"/>
      <c r="D13" s="1248"/>
      <c r="E13" s="1402"/>
      <c r="F13" s="1404"/>
      <c r="G13" s="1248"/>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95"/>
      <c r="E15" s="1405"/>
      <c r="F15" s="1406"/>
      <c r="G15" s="1408"/>
      <c r="H15" s="1250"/>
      <c r="I15" s="1250">
        <v>1</v>
      </c>
      <c r="J15" s="1396"/>
      <c r="K15" s="1285" t="s">
        <v>84</v>
      </c>
      <c r="L15" s="1244"/>
      <c r="M15" s="1244" t="s">
        <v>92</v>
      </c>
      <c r="N15" s="1399"/>
      <c r="O15" s="1285" t="s">
        <v>84</v>
      </c>
      <c r="P15" s="1244"/>
      <c r="Q15" s="1244" t="s">
        <v>92</v>
      </c>
      <c r="R15" s="1400"/>
      <c r="S15" s="1285" t="s">
        <v>84</v>
      </c>
      <c r="T15" s="1034"/>
      <c r="U15" s="1034" t="s">
        <v>92</v>
      </c>
      <c r="V15" s="1190"/>
      <c r="W15" s="288"/>
    </row>
    <row r="16" spans="1:23" s="705" customFormat="1" ht="16.5" customHeight="1">
      <c r="A16" s="711"/>
      <c r="B16" s="706"/>
      <c r="C16" s="710"/>
      <c r="D16" s="1395"/>
      <c r="E16" s="1405"/>
      <c r="F16" s="1406"/>
      <c r="G16" s="1408"/>
      <c r="H16" s="1250"/>
      <c r="I16" s="1250"/>
      <c r="J16" s="1396"/>
      <c r="K16" s="1285"/>
      <c r="L16" s="1244"/>
      <c r="M16" s="1244"/>
      <c r="N16" s="1399"/>
      <c r="O16" s="1285"/>
      <c r="P16" s="1244"/>
      <c r="Q16" s="1244"/>
      <c r="R16" s="1400"/>
      <c r="S16" s="1285"/>
      <c r="T16" s="1036"/>
      <c r="U16" s="707"/>
      <c r="V16" s="708" t="s">
        <v>630</v>
      </c>
      <c r="W16" s="709"/>
    </row>
    <row r="17" spans="1:64" ht="17.100000000000001" customHeight="1">
      <c r="A17" s="197"/>
      <c r="B17" s="96"/>
      <c r="C17" s="152"/>
      <c r="D17" s="1395"/>
      <c r="E17" s="1405"/>
      <c r="F17" s="1406"/>
      <c r="G17" s="1408"/>
      <c r="H17" s="1250"/>
      <c r="I17" s="1250"/>
      <c r="J17" s="1397"/>
      <c r="K17" s="1285"/>
      <c r="L17" s="1244"/>
      <c r="M17" s="1244"/>
      <c r="N17" s="1400"/>
      <c r="O17" s="1285"/>
      <c r="P17" s="1035"/>
      <c r="Q17" s="707"/>
      <c r="R17" s="708" t="s">
        <v>629</v>
      </c>
      <c r="S17" s="704"/>
      <c r="T17" s="704"/>
      <c r="U17" s="704"/>
      <c r="V17" s="704"/>
      <c r="W17" s="709"/>
    </row>
    <row r="18" spans="1:64" ht="17.100000000000001" customHeight="1">
      <c r="A18" s="197"/>
      <c r="B18" s="96"/>
      <c r="C18" s="152"/>
      <c r="D18" s="1395"/>
      <c r="E18" s="1405"/>
      <c r="F18" s="1406"/>
      <c r="G18" s="1408"/>
      <c r="H18" s="1250"/>
      <c r="I18" s="1250"/>
      <c r="J18" s="1397"/>
      <c r="K18" s="1285"/>
      <c r="L18" s="707"/>
      <c r="M18" s="708"/>
      <c r="N18" s="708" t="s">
        <v>410</v>
      </c>
      <c r="O18" s="708"/>
      <c r="P18" s="708"/>
      <c r="Q18" s="708"/>
      <c r="R18" s="708"/>
      <c r="S18" s="704"/>
      <c r="T18" s="704"/>
      <c r="U18" s="704"/>
      <c r="V18" s="704"/>
      <c r="W18" s="709"/>
    </row>
    <row r="19" spans="1:64" ht="17.100000000000001" customHeight="1">
      <c r="A19" s="197"/>
      <c r="B19" s="96"/>
      <c r="C19" s="152"/>
      <c r="D19" s="1395"/>
      <c r="E19" s="1405"/>
      <c r="F19" s="1406"/>
      <c r="G19" s="1408"/>
      <c r="H19" s="707"/>
      <c r="I19" s="708"/>
      <c r="J19" s="708"/>
      <c r="K19" s="708"/>
      <c r="L19" s="708"/>
      <c r="M19" s="708"/>
      <c r="N19" s="708"/>
      <c r="O19" s="708"/>
      <c r="P19" s="708"/>
      <c r="Q19" s="708"/>
      <c r="R19" s="708"/>
      <c r="S19" s="704"/>
      <c r="T19" s="704"/>
      <c r="U19" s="704"/>
      <c r="V19" s="704"/>
      <c r="W19" s="709"/>
    </row>
    <row r="20" spans="1:64" ht="17.100000000000001" customHeight="1">
      <c r="A20" s="198"/>
    </row>
    <row r="21" spans="1:64" s="34" customFormat="1" ht="17.100000000000001" customHeight="1">
      <c r="A21" s="34" t="s">
        <v>12</v>
      </c>
      <c r="C21" s="34" t="s">
        <v>92</v>
      </c>
    </row>
    <row r="27" spans="1:64" ht="17.100000000000001" customHeight="1">
      <c r="O27" s="1398" t="s">
        <v>297</v>
      </c>
      <c r="P27" s="1398"/>
      <c r="Q27" s="1398"/>
      <c r="R27" s="1334" t="s">
        <v>269</v>
      </c>
      <c r="S27" s="1334"/>
      <c r="T27" s="1334"/>
      <c r="U27" s="1310" t="s">
        <v>339</v>
      </c>
      <c r="W27" s="1409"/>
    </row>
    <row r="28" spans="1:64" ht="17.100000000000001" customHeight="1">
      <c r="O28" s="1335" t="s">
        <v>578</v>
      </c>
      <c r="P28" s="1335" t="s">
        <v>270</v>
      </c>
      <c r="Q28" s="1335"/>
      <c r="R28" s="1334"/>
      <c r="S28" s="1334"/>
      <c r="T28" s="1334"/>
      <c r="U28" s="1310"/>
      <c r="W28" s="1409"/>
    </row>
    <row r="29" spans="1:64" ht="37.5" customHeight="1">
      <c r="O29" s="1335"/>
      <c r="P29" s="98" t="s">
        <v>579</v>
      </c>
      <c r="Q29" s="98" t="s">
        <v>6</v>
      </c>
      <c r="R29" s="99" t="s">
        <v>273</v>
      </c>
      <c r="S29" s="1336" t="s">
        <v>272</v>
      </c>
      <c r="T29" s="1336"/>
      <c r="U29" s="1310"/>
      <c r="W29" s="1409"/>
    </row>
    <row r="30" spans="1:64" ht="17.100000000000001" customHeight="1">
      <c r="G30" s="150"/>
      <c r="H30" s="150"/>
      <c r="I30" s="150"/>
      <c r="J30" s="150"/>
      <c r="K30" s="150"/>
      <c r="L30" s="116"/>
      <c r="M30" s="404" t="s">
        <v>182</v>
      </c>
      <c r="N30" s="405"/>
      <c r="O30" s="1410"/>
      <c r="P30" s="1410"/>
      <c r="Q30" s="1410"/>
      <c r="R30" s="1410"/>
      <c r="S30" s="1410"/>
      <c r="T30" s="1410"/>
      <c r="U30" s="1410"/>
      <c r="V30" s="116"/>
      <c r="W30" s="116"/>
      <c r="X30" s="196"/>
      <c r="Y30" s="196"/>
      <c r="Z30" s="196"/>
      <c r="AA30" s="196"/>
      <c r="AB30" s="196"/>
      <c r="AC30" s="196"/>
      <c r="AD30" s="196"/>
      <c r="AE30" s="196"/>
      <c r="AF30" s="196"/>
      <c r="AG30" s="196"/>
      <c r="AH30" s="196"/>
      <c r="AI30" s="196"/>
      <c r="AJ30" s="196"/>
    </row>
    <row r="31" spans="1:64" s="493" customFormat="1" ht="22.5">
      <c r="A31" s="1313">
        <v>1</v>
      </c>
      <c r="B31" s="795"/>
      <c r="C31" s="795"/>
      <c r="D31" s="795"/>
      <c r="E31" s="796"/>
      <c r="F31" s="797"/>
      <c r="G31" s="797"/>
      <c r="H31" s="797"/>
      <c r="I31" s="798"/>
      <c r="J31" s="793"/>
      <c r="K31" s="800"/>
      <c r="L31" s="562">
        <f>mergeValue(A31)</f>
        <v>1</v>
      </c>
      <c r="M31" s="610" t="s">
        <v>19</v>
      </c>
      <c r="N31" s="615"/>
      <c r="O31" s="1379"/>
      <c r="P31" s="1380"/>
      <c r="Q31" s="1380"/>
      <c r="R31" s="1380"/>
      <c r="S31" s="1380"/>
      <c r="T31" s="1380"/>
      <c r="U31" s="1380"/>
      <c r="V31" s="1380"/>
      <c r="W31" s="1380"/>
      <c r="X31" s="1380"/>
      <c r="Y31" s="1380"/>
      <c r="Z31" s="1380"/>
      <c r="AA31" s="1380"/>
      <c r="AB31" s="1380"/>
      <c r="AC31" s="1380"/>
      <c r="AD31" s="1380"/>
      <c r="AE31" s="1380"/>
      <c r="AF31" s="1380"/>
      <c r="AG31" s="1380"/>
      <c r="AH31" s="1380"/>
      <c r="AI31" s="1380"/>
      <c r="AJ31" s="1380"/>
      <c r="AK31" s="1380"/>
      <c r="AL31" s="1380"/>
      <c r="AM31" s="1380"/>
      <c r="AN31" s="1380"/>
      <c r="AO31" s="1380"/>
      <c r="AP31" s="1380"/>
      <c r="AQ31" s="1380"/>
      <c r="AR31" s="1380"/>
      <c r="AS31" s="1380"/>
      <c r="AT31" s="1380"/>
      <c r="AU31" s="1380"/>
      <c r="AV31" s="1380"/>
      <c r="AW31" s="1380"/>
      <c r="AX31" s="1381"/>
      <c r="AY31" s="1129" t="s">
        <v>718</v>
      </c>
      <c r="AZ31" s="554"/>
      <c r="BA31" s="558"/>
      <c r="BB31" s="558" t="str">
        <f t="shared" ref="BB31:BB44" si="0">IF(M31="","",M31 )</f>
        <v>Наименование тарифа</v>
      </c>
      <c r="BC31" s="558"/>
      <c r="BD31" s="558"/>
      <c r="BE31" s="558"/>
      <c r="BF31" s="554"/>
      <c r="BG31" s="554"/>
      <c r="BH31" s="554"/>
      <c r="BI31" s="554"/>
      <c r="BJ31" s="554"/>
      <c r="BK31" s="554"/>
      <c r="BL31" s="554"/>
    </row>
    <row r="32" spans="1:64" s="493" customFormat="1" ht="22.5">
      <c r="A32" s="1313"/>
      <c r="B32" s="1313">
        <v>1</v>
      </c>
      <c r="C32" s="795"/>
      <c r="D32" s="795"/>
      <c r="E32" s="797"/>
      <c r="F32" s="797"/>
      <c r="G32" s="797"/>
      <c r="H32" s="797"/>
      <c r="I32" s="792"/>
      <c r="J32" s="791"/>
      <c r="K32" s="794"/>
      <c r="L32" s="562" t="str">
        <f>mergeValue(A32) &amp;"."&amp; mergeValue(B32)</f>
        <v>1.1</v>
      </c>
      <c r="M32" s="516" t="s">
        <v>15</v>
      </c>
      <c r="N32" s="615"/>
      <c r="O32" s="1379"/>
      <c r="P32" s="1380"/>
      <c r="Q32" s="1380"/>
      <c r="R32" s="1380"/>
      <c r="S32" s="1380"/>
      <c r="T32" s="1380"/>
      <c r="U32" s="1380"/>
      <c r="V32" s="1380"/>
      <c r="W32" s="1380"/>
      <c r="X32" s="1380"/>
      <c r="Y32" s="1380"/>
      <c r="Z32" s="1380"/>
      <c r="AA32" s="1380"/>
      <c r="AB32" s="1380"/>
      <c r="AC32" s="1380"/>
      <c r="AD32" s="1380"/>
      <c r="AE32" s="1380"/>
      <c r="AF32" s="1380"/>
      <c r="AG32" s="1380"/>
      <c r="AH32" s="1380"/>
      <c r="AI32" s="1380"/>
      <c r="AJ32" s="1380"/>
      <c r="AK32" s="1380"/>
      <c r="AL32" s="1380"/>
      <c r="AM32" s="1380"/>
      <c r="AN32" s="1380"/>
      <c r="AO32" s="1380"/>
      <c r="AP32" s="1380"/>
      <c r="AQ32" s="1380"/>
      <c r="AR32" s="1380"/>
      <c r="AS32" s="1380"/>
      <c r="AT32" s="1380"/>
      <c r="AU32" s="1380"/>
      <c r="AV32" s="1380"/>
      <c r="AW32" s="1380"/>
      <c r="AX32" s="1381"/>
      <c r="AY32" s="1129" t="s">
        <v>459</v>
      </c>
      <c r="AZ32" s="554"/>
      <c r="BA32" s="558"/>
      <c r="BB32" s="558" t="str">
        <f t="shared" si="0"/>
        <v>Территория действия тарифа</v>
      </c>
      <c r="BC32" s="558"/>
      <c r="BD32" s="558"/>
      <c r="BE32" s="558"/>
      <c r="BF32" s="554"/>
      <c r="BG32" s="554"/>
      <c r="BH32" s="554"/>
      <c r="BI32" s="554"/>
      <c r="BJ32" s="554"/>
      <c r="BK32" s="554"/>
      <c r="BL32" s="554"/>
    </row>
    <row r="33" spans="1:64" s="493" customFormat="1" ht="22.5">
      <c r="A33" s="1313"/>
      <c r="B33" s="1313"/>
      <c r="C33" s="1313">
        <v>1</v>
      </c>
      <c r="D33" s="795"/>
      <c r="E33" s="797"/>
      <c r="F33" s="797"/>
      <c r="G33" s="797"/>
      <c r="H33" s="797"/>
      <c r="I33" s="799"/>
      <c r="J33" s="791"/>
      <c r="K33" s="794"/>
      <c r="L33" s="562" t="str">
        <f>mergeValue(A33) &amp;"."&amp; mergeValue(B33)&amp;"."&amp; mergeValue(C33)</f>
        <v>1.1.1</v>
      </c>
      <c r="M33" s="517" t="s">
        <v>7</v>
      </c>
      <c r="N33" s="615"/>
      <c r="O33" s="1379"/>
      <c r="P33" s="1380"/>
      <c r="Q33" s="1380"/>
      <c r="R33" s="1380"/>
      <c r="S33" s="1380"/>
      <c r="T33" s="1380"/>
      <c r="U33" s="1380"/>
      <c r="V33" s="1380"/>
      <c r="W33" s="1380"/>
      <c r="X33" s="1380"/>
      <c r="Y33" s="1380"/>
      <c r="Z33" s="1380"/>
      <c r="AA33" s="1380"/>
      <c r="AB33" s="1380"/>
      <c r="AC33" s="1380"/>
      <c r="AD33" s="1380"/>
      <c r="AE33" s="1380"/>
      <c r="AF33" s="1380"/>
      <c r="AG33" s="1380"/>
      <c r="AH33" s="1380"/>
      <c r="AI33" s="1380"/>
      <c r="AJ33" s="1380"/>
      <c r="AK33" s="1380"/>
      <c r="AL33" s="1380"/>
      <c r="AM33" s="1380"/>
      <c r="AN33" s="1380"/>
      <c r="AO33" s="1380"/>
      <c r="AP33" s="1380"/>
      <c r="AQ33" s="1380"/>
      <c r="AR33" s="1380"/>
      <c r="AS33" s="1380"/>
      <c r="AT33" s="1380"/>
      <c r="AU33" s="1380"/>
      <c r="AV33" s="1380"/>
      <c r="AW33" s="1380"/>
      <c r="AX33" s="1381"/>
      <c r="AY33" s="1129" t="s">
        <v>600</v>
      </c>
      <c r="AZ33" s="554"/>
      <c r="BA33" s="558"/>
      <c r="BB33" s="558" t="str">
        <f t="shared" si="0"/>
        <v xml:space="preserve">Наименование системы теплоснабжения </v>
      </c>
      <c r="BC33" s="558"/>
      <c r="BD33" s="558"/>
      <c r="BE33" s="558"/>
      <c r="BF33" s="554"/>
      <c r="BG33" s="554"/>
      <c r="BH33" s="554"/>
      <c r="BI33" s="554"/>
      <c r="BJ33" s="554"/>
      <c r="BK33" s="554"/>
      <c r="BL33" s="554"/>
    </row>
    <row r="34" spans="1:64" s="493" customFormat="1" ht="22.5">
      <c r="A34" s="1313"/>
      <c r="B34" s="1313"/>
      <c r="C34" s="1313"/>
      <c r="D34" s="1313">
        <v>1</v>
      </c>
      <c r="E34" s="797"/>
      <c r="F34" s="797"/>
      <c r="G34" s="797"/>
      <c r="H34" s="797"/>
      <c r="I34" s="799"/>
      <c r="J34" s="791"/>
      <c r="K34" s="794"/>
      <c r="L34" s="562" t="str">
        <f>mergeValue(A34) &amp;"."&amp; mergeValue(B34)&amp;"."&amp; mergeValue(C34)&amp;"."&amp; mergeValue(D34)</f>
        <v>1.1.1.1</v>
      </c>
      <c r="M34" s="518" t="s">
        <v>21</v>
      </c>
      <c r="N34" s="615"/>
      <c r="O34" s="1379"/>
      <c r="P34" s="1380"/>
      <c r="Q34" s="1380"/>
      <c r="R34" s="1380"/>
      <c r="S34" s="1380"/>
      <c r="T34" s="1380"/>
      <c r="U34" s="1380"/>
      <c r="V34" s="1380"/>
      <c r="W34" s="1380"/>
      <c r="X34" s="1380"/>
      <c r="Y34" s="1380"/>
      <c r="Z34" s="1380"/>
      <c r="AA34" s="1380"/>
      <c r="AB34" s="1380"/>
      <c r="AC34" s="1380"/>
      <c r="AD34" s="1380"/>
      <c r="AE34" s="1380"/>
      <c r="AF34" s="1380"/>
      <c r="AG34" s="1380"/>
      <c r="AH34" s="1380"/>
      <c r="AI34" s="1380"/>
      <c r="AJ34" s="1380"/>
      <c r="AK34" s="1380"/>
      <c r="AL34" s="1380"/>
      <c r="AM34" s="1380"/>
      <c r="AN34" s="1380"/>
      <c r="AO34" s="1380"/>
      <c r="AP34" s="1380"/>
      <c r="AQ34" s="1380"/>
      <c r="AR34" s="1380"/>
      <c r="AS34" s="1380"/>
      <c r="AT34" s="1380"/>
      <c r="AU34" s="1380"/>
      <c r="AV34" s="1380"/>
      <c r="AW34" s="1380"/>
      <c r="AX34" s="1381"/>
      <c r="AY34" s="1129" t="s">
        <v>601</v>
      </c>
      <c r="AZ34" s="554"/>
      <c r="BA34" s="558"/>
      <c r="BB34" s="558" t="str">
        <f t="shared" si="0"/>
        <v xml:space="preserve">Источник тепловой энергии  </v>
      </c>
      <c r="BC34" s="558"/>
      <c r="BD34" s="558"/>
      <c r="BE34" s="558"/>
      <c r="BF34" s="554"/>
      <c r="BG34" s="554"/>
      <c r="BH34" s="554"/>
      <c r="BI34" s="554"/>
      <c r="BJ34" s="554"/>
      <c r="BK34" s="554"/>
      <c r="BL34" s="554"/>
    </row>
    <row r="35" spans="1:64" s="493" customFormat="1" ht="78.75">
      <c r="A35" s="1313"/>
      <c r="B35" s="1313"/>
      <c r="C35" s="1313"/>
      <c r="D35" s="1313"/>
      <c r="E35" s="1313">
        <v>1</v>
      </c>
      <c r="F35" s="797"/>
      <c r="G35" s="797"/>
      <c r="H35" s="795">
        <v>1</v>
      </c>
      <c r="I35" s="1313">
        <v>1</v>
      </c>
      <c r="J35" s="797"/>
      <c r="K35" s="802"/>
      <c r="L35" s="562" t="str">
        <f>mergeValue(A35) &amp;"."&amp; mergeValue(B35)&amp;"."&amp; mergeValue(C35)&amp;"."&amp; mergeValue(D35)&amp;"."&amp; mergeValue(E35)</f>
        <v>1.1.1.1.1</v>
      </c>
      <c r="M35" s="524" t="s">
        <v>8</v>
      </c>
      <c r="N35" s="615"/>
      <c r="O35" s="1316"/>
      <c r="P35" s="1317"/>
      <c r="Q35" s="1317"/>
      <c r="R35" s="1317"/>
      <c r="S35" s="1317"/>
      <c r="T35" s="1317"/>
      <c r="U35" s="1317"/>
      <c r="V35" s="1317"/>
      <c r="W35" s="1317"/>
      <c r="X35" s="1317"/>
      <c r="Y35" s="1317"/>
      <c r="Z35" s="1317"/>
      <c r="AA35" s="1317"/>
      <c r="AB35" s="1317"/>
      <c r="AC35" s="1317"/>
      <c r="AD35" s="1317"/>
      <c r="AE35" s="1317"/>
      <c r="AF35" s="1317"/>
      <c r="AG35" s="1317"/>
      <c r="AH35" s="1317"/>
      <c r="AI35" s="1317"/>
      <c r="AJ35" s="1317"/>
      <c r="AK35" s="1317"/>
      <c r="AL35" s="1317"/>
      <c r="AM35" s="1317"/>
      <c r="AN35" s="1317"/>
      <c r="AO35" s="1317"/>
      <c r="AP35" s="1317"/>
      <c r="AQ35" s="1317"/>
      <c r="AR35" s="1317"/>
      <c r="AS35" s="1317"/>
      <c r="AT35" s="1317"/>
      <c r="AU35" s="1317"/>
      <c r="AV35" s="1317"/>
      <c r="AW35" s="1317"/>
      <c r="AX35" s="1318"/>
      <c r="AY35" s="1129" t="s">
        <v>719</v>
      </c>
      <c r="AZ35" s="554"/>
      <c r="BA35" s="558"/>
      <c r="BB35" s="558" t="str">
        <f t="shared" si="0"/>
        <v>Схема подключения теплопотребляющей установки к коллектору источника тепловой энергии</v>
      </c>
      <c r="BC35" s="558"/>
      <c r="BD35" s="558"/>
      <c r="BE35" s="558"/>
      <c r="BF35" s="554"/>
      <c r="BG35" s="554"/>
      <c r="BH35" s="554"/>
      <c r="BI35" s="554"/>
      <c r="BJ35" s="554"/>
      <c r="BK35" s="554"/>
      <c r="BL35" s="554"/>
    </row>
    <row r="36" spans="1:64" s="493" customFormat="1" ht="33.75">
      <c r="A36" s="1313"/>
      <c r="B36" s="1313"/>
      <c r="C36" s="1313"/>
      <c r="D36" s="1313"/>
      <c r="E36" s="1313"/>
      <c r="F36" s="1313">
        <v>1</v>
      </c>
      <c r="G36" s="795"/>
      <c r="H36" s="795"/>
      <c r="I36" s="1313"/>
      <c r="J36" s="1313">
        <v>1</v>
      </c>
      <c r="K36" s="803"/>
      <c r="L36" s="562" t="str">
        <f>mergeValue(A36) &amp;"."&amp; mergeValue(B36)&amp;"."&amp; mergeValue(C36)&amp;"."&amp; mergeValue(D36)&amp;"."&amp; mergeValue(E36)&amp;"."&amp; mergeValue(F36)</f>
        <v>1.1.1.1.1.1</v>
      </c>
      <c r="M36" s="525" t="s">
        <v>9</v>
      </c>
      <c r="N36" s="615"/>
      <c r="O36" s="1316"/>
      <c r="P36" s="1317"/>
      <c r="Q36" s="1317"/>
      <c r="R36" s="1317"/>
      <c r="S36" s="1317"/>
      <c r="T36" s="1317"/>
      <c r="U36" s="1317"/>
      <c r="V36" s="1317"/>
      <c r="W36" s="1317"/>
      <c r="X36" s="1317"/>
      <c r="Y36" s="1317"/>
      <c r="Z36" s="1317"/>
      <c r="AA36" s="1317"/>
      <c r="AB36" s="1317"/>
      <c r="AC36" s="1317"/>
      <c r="AD36" s="1317"/>
      <c r="AE36" s="1317"/>
      <c r="AF36" s="1317"/>
      <c r="AG36" s="1317"/>
      <c r="AH36" s="1317"/>
      <c r="AI36" s="1317"/>
      <c r="AJ36" s="1317"/>
      <c r="AK36" s="1317"/>
      <c r="AL36" s="1317"/>
      <c r="AM36" s="1317"/>
      <c r="AN36" s="1317"/>
      <c r="AO36" s="1317"/>
      <c r="AP36" s="1317"/>
      <c r="AQ36" s="1317"/>
      <c r="AR36" s="1317"/>
      <c r="AS36" s="1317"/>
      <c r="AT36" s="1317"/>
      <c r="AU36" s="1317"/>
      <c r="AV36" s="1317"/>
      <c r="AW36" s="1317"/>
      <c r="AX36" s="1318"/>
      <c r="AY36" s="1129" t="s">
        <v>720</v>
      </c>
      <c r="AZ36" s="554"/>
      <c r="BA36" s="558"/>
      <c r="BB36" s="558" t="str">
        <f t="shared" si="0"/>
        <v>Группа потребителей</v>
      </c>
      <c r="BC36" s="558"/>
      <c r="BD36" s="558"/>
      <c r="BE36" s="558"/>
      <c r="BF36" s="554"/>
      <c r="BG36" s="554"/>
      <c r="BH36" s="554"/>
      <c r="BI36" s="554"/>
      <c r="BJ36" s="554"/>
      <c r="BK36" s="554"/>
      <c r="BL36" s="554"/>
    </row>
    <row r="37" spans="1:64" s="493" customFormat="1" ht="122.1" customHeight="1">
      <c r="A37" s="1313"/>
      <c r="B37" s="1313"/>
      <c r="C37" s="1313"/>
      <c r="D37" s="1313"/>
      <c r="E37" s="1313"/>
      <c r="F37" s="1313"/>
      <c r="G37" s="795">
        <v>1</v>
      </c>
      <c r="H37" s="795"/>
      <c r="I37" s="1313"/>
      <c r="J37" s="1313"/>
      <c r="K37" s="803">
        <v>1</v>
      </c>
      <c r="L37" s="562" t="str">
        <f>mergeValue(A37) &amp;"."&amp; mergeValue(B37)&amp;"."&amp; mergeValue(C37)&amp;"."&amp; mergeValue(D37)&amp;"."&amp; mergeValue(E37)&amp;"."&amp; mergeValue(F37)&amp;"."&amp; mergeValue(G37)</f>
        <v>1.1.1.1.1.1.1</v>
      </c>
      <c r="M37" s="1016"/>
      <c r="N37" s="615"/>
      <c r="O37" s="649"/>
      <c r="P37" s="532"/>
      <c r="Q37" s="1040"/>
      <c r="R37" s="1284"/>
      <c r="S37" s="1285" t="s">
        <v>83</v>
      </c>
      <c r="T37" s="1284"/>
      <c r="U37" s="1285" t="s">
        <v>83</v>
      </c>
      <c r="V37" s="649"/>
      <c r="W37" s="726"/>
      <c r="X37" s="1040"/>
      <c r="Y37" s="1284"/>
      <c r="Z37" s="1285" t="s">
        <v>83</v>
      </c>
      <c r="AA37" s="1284"/>
      <c r="AB37" s="1285" t="s">
        <v>83</v>
      </c>
      <c r="AC37" s="649"/>
      <c r="AD37" s="726"/>
      <c r="AE37" s="1040"/>
      <c r="AF37" s="1284"/>
      <c r="AG37" s="1285" t="s">
        <v>83</v>
      </c>
      <c r="AH37" s="1284"/>
      <c r="AI37" s="1285" t="s">
        <v>83</v>
      </c>
      <c r="AJ37" s="649"/>
      <c r="AK37" s="726"/>
      <c r="AL37" s="1040"/>
      <c r="AM37" s="1284"/>
      <c r="AN37" s="1285" t="s">
        <v>83</v>
      </c>
      <c r="AO37" s="1284"/>
      <c r="AP37" s="1285" t="s">
        <v>83</v>
      </c>
      <c r="AQ37" s="649"/>
      <c r="AR37" s="726"/>
      <c r="AS37" s="1040"/>
      <c r="AT37" s="1284"/>
      <c r="AU37" s="1285" t="s">
        <v>83</v>
      </c>
      <c r="AV37" s="1284"/>
      <c r="AW37" s="1285" t="s">
        <v>84</v>
      </c>
      <c r="AX37" s="532"/>
      <c r="AY37" s="1302" t="s">
        <v>721</v>
      </c>
      <c r="AZ37" s="554" t="str">
        <f>strCheckDate(O38:AX38)</f>
        <v/>
      </c>
      <c r="BA37" s="558"/>
      <c r="BB37" s="558" t="str">
        <f t="shared" si="0"/>
        <v/>
      </c>
      <c r="BC37" s="558"/>
      <c r="BD37" s="558"/>
      <c r="BE37" s="558"/>
      <c r="BF37" s="554"/>
      <c r="BG37" s="554"/>
      <c r="BH37" s="554"/>
      <c r="BI37" s="554"/>
      <c r="BJ37" s="554"/>
      <c r="BK37" s="554"/>
      <c r="BL37" s="554"/>
    </row>
    <row r="38" spans="1:64" s="493" customFormat="1" ht="14.25" hidden="1" customHeight="1">
      <c r="A38" s="1313"/>
      <c r="B38" s="1313"/>
      <c r="C38" s="1313"/>
      <c r="D38" s="1313"/>
      <c r="E38" s="1313"/>
      <c r="F38" s="1313"/>
      <c r="G38" s="795"/>
      <c r="H38" s="795"/>
      <c r="I38" s="1313"/>
      <c r="J38" s="1313"/>
      <c r="K38" s="803"/>
      <c r="L38" s="569"/>
      <c r="M38" s="615"/>
      <c r="N38" s="615"/>
      <c r="O38" s="532"/>
      <c r="P38" s="532"/>
      <c r="Q38" s="553" t="str">
        <f>R37 &amp; "-" &amp; T37</f>
        <v>-</v>
      </c>
      <c r="R38" s="1284"/>
      <c r="S38" s="1285"/>
      <c r="T38" s="1284"/>
      <c r="U38" s="1285"/>
      <c r="V38" s="726"/>
      <c r="W38" s="726"/>
      <c r="X38" s="732" t="str">
        <f>Y37 &amp; "-" &amp; AA37</f>
        <v>-</v>
      </c>
      <c r="Y38" s="1284"/>
      <c r="Z38" s="1285"/>
      <c r="AA38" s="1284"/>
      <c r="AB38" s="1285"/>
      <c r="AC38" s="726"/>
      <c r="AD38" s="726"/>
      <c r="AE38" s="732" t="str">
        <f>AF37 &amp; "-" &amp; AH37</f>
        <v>-</v>
      </c>
      <c r="AF38" s="1284"/>
      <c r="AG38" s="1285"/>
      <c r="AH38" s="1284"/>
      <c r="AI38" s="1285"/>
      <c r="AJ38" s="726"/>
      <c r="AK38" s="726"/>
      <c r="AL38" s="732" t="str">
        <f>AM37 &amp; "-" &amp; AO37</f>
        <v>-</v>
      </c>
      <c r="AM38" s="1284"/>
      <c r="AN38" s="1285"/>
      <c r="AO38" s="1284"/>
      <c r="AP38" s="1285"/>
      <c r="AQ38" s="726"/>
      <c r="AR38" s="726"/>
      <c r="AS38" s="732" t="str">
        <f>AT37 &amp; "-" &amp; AV37</f>
        <v>-</v>
      </c>
      <c r="AT38" s="1284"/>
      <c r="AU38" s="1285"/>
      <c r="AV38" s="1284"/>
      <c r="AW38" s="1285"/>
      <c r="AX38" s="532"/>
      <c r="AY38" s="1303"/>
      <c r="AZ38" s="554"/>
      <c r="BA38" s="558"/>
      <c r="BB38" s="558" t="str">
        <f t="shared" si="0"/>
        <v/>
      </c>
      <c r="BC38" s="558"/>
      <c r="BD38" s="558"/>
      <c r="BE38" s="558"/>
      <c r="BF38" s="554"/>
      <c r="BG38" s="554"/>
      <c r="BH38" s="554"/>
      <c r="BI38" s="554"/>
      <c r="BJ38" s="554"/>
      <c r="BK38" s="554"/>
      <c r="BL38" s="554"/>
    </row>
    <row r="39" spans="1:64" s="493" customFormat="1" ht="15" customHeight="1">
      <c r="A39" s="1313"/>
      <c r="B39" s="1313"/>
      <c r="C39" s="1313"/>
      <c r="D39" s="1313"/>
      <c r="E39" s="1313"/>
      <c r="F39" s="1313"/>
      <c r="G39" s="797"/>
      <c r="H39" s="795"/>
      <c r="I39" s="1313"/>
      <c r="J39" s="1313"/>
      <c r="K39" s="802"/>
      <c r="L39" s="508"/>
      <c r="M39" s="527" t="s">
        <v>24</v>
      </c>
      <c r="N39" s="534"/>
      <c r="O39" s="534"/>
      <c r="P39" s="534"/>
      <c r="Q39" s="534"/>
      <c r="R39" s="534"/>
      <c r="S39" s="534"/>
      <c r="T39" s="534"/>
      <c r="U39" s="534"/>
      <c r="V39" s="954"/>
      <c r="W39" s="954"/>
      <c r="X39" s="954"/>
      <c r="Y39" s="954"/>
      <c r="Z39" s="954"/>
      <c r="AA39" s="954"/>
      <c r="AB39" s="954"/>
      <c r="AC39" s="954"/>
      <c r="AD39" s="954"/>
      <c r="AE39" s="954"/>
      <c r="AF39" s="954"/>
      <c r="AG39" s="954"/>
      <c r="AH39" s="954"/>
      <c r="AI39" s="954"/>
      <c r="AJ39" s="954"/>
      <c r="AK39" s="954"/>
      <c r="AL39" s="954"/>
      <c r="AM39" s="954"/>
      <c r="AN39" s="954"/>
      <c r="AO39" s="954"/>
      <c r="AP39" s="954"/>
      <c r="AQ39" s="954"/>
      <c r="AR39" s="954"/>
      <c r="AS39" s="954"/>
      <c r="AT39" s="954"/>
      <c r="AU39" s="954"/>
      <c r="AV39" s="954"/>
      <c r="AW39" s="954"/>
      <c r="AX39" s="530"/>
      <c r="AY39" s="1304"/>
      <c r="AZ39" s="554"/>
      <c r="BA39" s="558"/>
      <c r="BB39" s="558" t="str">
        <f t="shared" si="0"/>
        <v>Добавить вид теплоносителя (параметры теплоносителя)</v>
      </c>
      <c r="BC39" s="558"/>
      <c r="BD39" s="558"/>
      <c r="BE39" s="558"/>
      <c r="BF39" s="554"/>
      <c r="BG39" s="554"/>
      <c r="BH39" s="554"/>
      <c r="BI39" s="554"/>
      <c r="BJ39" s="554"/>
      <c r="BK39" s="554"/>
      <c r="BL39" s="554"/>
    </row>
    <row r="40" spans="1:64" s="493" customFormat="1" ht="15" customHeight="1">
      <c r="A40" s="1313"/>
      <c r="B40" s="1313"/>
      <c r="C40" s="1313"/>
      <c r="D40" s="1313"/>
      <c r="E40" s="1313"/>
      <c r="F40" s="797"/>
      <c r="G40" s="797"/>
      <c r="H40" s="795"/>
      <c r="I40" s="1313"/>
      <c r="J40" s="797"/>
      <c r="K40" s="802"/>
      <c r="L40" s="508"/>
      <c r="M40" s="526" t="s">
        <v>10</v>
      </c>
      <c r="N40" s="534"/>
      <c r="O40" s="534"/>
      <c r="P40" s="534"/>
      <c r="Q40" s="534"/>
      <c r="R40" s="534"/>
      <c r="S40" s="534"/>
      <c r="T40" s="534"/>
      <c r="U40" s="533"/>
      <c r="V40" s="954"/>
      <c r="W40" s="954"/>
      <c r="X40" s="954"/>
      <c r="Y40" s="954"/>
      <c r="Z40" s="954"/>
      <c r="AA40" s="954"/>
      <c r="AB40" s="953"/>
      <c r="AC40" s="954"/>
      <c r="AD40" s="954"/>
      <c r="AE40" s="954"/>
      <c r="AF40" s="954"/>
      <c r="AG40" s="954"/>
      <c r="AH40" s="954"/>
      <c r="AI40" s="953"/>
      <c r="AJ40" s="954"/>
      <c r="AK40" s="954"/>
      <c r="AL40" s="954"/>
      <c r="AM40" s="954"/>
      <c r="AN40" s="954"/>
      <c r="AO40" s="954"/>
      <c r="AP40" s="953"/>
      <c r="AQ40" s="954"/>
      <c r="AR40" s="954"/>
      <c r="AS40" s="954"/>
      <c r="AT40" s="954"/>
      <c r="AU40" s="954"/>
      <c r="AV40" s="954"/>
      <c r="AW40" s="953"/>
      <c r="AX40" s="534"/>
      <c r="AY40" s="634"/>
      <c r="AZ40" s="554"/>
      <c r="BA40" s="558"/>
      <c r="BB40" s="558" t="str">
        <f t="shared" si="0"/>
        <v>Добавить группу потребителей</v>
      </c>
      <c r="BC40" s="558"/>
      <c r="BD40" s="558"/>
      <c r="BE40" s="558"/>
      <c r="BF40" s="554"/>
      <c r="BG40" s="554"/>
      <c r="BH40" s="554"/>
      <c r="BI40" s="554"/>
      <c r="BJ40" s="554"/>
      <c r="BK40" s="554"/>
      <c r="BL40" s="554"/>
    </row>
    <row r="41" spans="1:64" s="493" customFormat="1" ht="15" customHeight="1">
      <c r="A41" s="1313"/>
      <c r="B41" s="1313"/>
      <c r="C41" s="1313"/>
      <c r="D41" s="1313"/>
      <c r="E41" s="801"/>
      <c r="F41" s="797"/>
      <c r="G41" s="797"/>
      <c r="H41" s="797"/>
      <c r="I41" s="793"/>
      <c r="J41" s="790"/>
      <c r="K41" s="800"/>
      <c r="L41" s="508"/>
      <c r="M41" s="521" t="s">
        <v>11</v>
      </c>
      <c r="N41" s="534"/>
      <c r="O41" s="534"/>
      <c r="P41" s="534"/>
      <c r="Q41" s="534"/>
      <c r="R41" s="534"/>
      <c r="S41" s="534"/>
      <c r="T41" s="534"/>
      <c r="U41" s="533"/>
      <c r="V41" s="954"/>
      <c r="W41" s="954"/>
      <c r="X41" s="954"/>
      <c r="Y41" s="954"/>
      <c r="Z41" s="954"/>
      <c r="AA41" s="954"/>
      <c r="AB41" s="953"/>
      <c r="AC41" s="954"/>
      <c r="AD41" s="954"/>
      <c r="AE41" s="954"/>
      <c r="AF41" s="954"/>
      <c r="AG41" s="954"/>
      <c r="AH41" s="954"/>
      <c r="AI41" s="953"/>
      <c r="AJ41" s="954"/>
      <c r="AK41" s="954"/>
      <c r="AL41" s="954"/>
      <c r="AM41" s="954"/>
      <c r="AN41" s="954"/>
      <c r="AO41" s="954"/>
      <c r="AP41" s="953"/>
      <c r="AQ41" s="954"/>
      <c r="AR41" s="954"/>
      <c r="AS41" s="954"/>
      <c r="AT41" s="954"/>
      <c r="AU41" s="954"/>
      <c r="AV41" s="954"/>
      <c r="AW41" s="953"/>
      <c r="AX41" s="534"/>
      <c r="AY41" s="634"/>
      <c r="AZ41" s="554"/>
      <c r="BA41" s="558"/>
      <c r="BB41" s="558" t="str">
        <f t="shared" si="0"/>
        <v>Добавить схему подключения</v>
      </c>
      <c r="BC41" s="558"/>
      <c r="BD41" s="558"/>
      <c r="BE41" s="558"/>
      <c r="BF41" s="554"/>
      <c r="BG41" s="554"/>
      <c r="BH41" s="554"/>
      <c r="BI41" s="554"/>
      <c r="BJ41" s="554"/>
      <c r="BK41" s="554"/>
      <c r="BL41" s="554"/>
    </row>
    <row r="42" spans="1:64" s="493" customFormat="1" ht="15" customHeight="1">
      <c r="A42" s="1313"/>
      <c r="B42" s="1313"/>
      <c r="C42" s="1313"/>
      <c r="D42" s="801"/>
      <c r="E42" s="801"/>
      <c r="F42" s="797"/>
      <c r="G42" s="797"/>
      <c r="H42" s="797"/>
      <c r="I42" s="793"/>
      <c r="J42" s="790"/>
      <c r="K42" s="800"/>
      <c r="L42" s="508"/>
      <c r="M42" s="520" t="s">
        <v>16</v>
      </c>
      <c r="N42" s="534"/>
      <c r="O42" s="534"/>
      <c r="P42" s="534"/>
      <c r="Q42" s="534"/>
      <c r="R42" s="534"/>
      <c r="S42" s="534"/>
      <c r="T42" s="534"/>
      <c r="U42" s="533"/>
      <c r="V42" s="954"/>
      <c r="W42" s="954"/>
      <c r="X42" s="954"/>
      <c r="Y42" s="954"/>
      <c r="Z42" s="954"/>
      <c r="AA42" s="954"/>
      <c r="AB42" s="953"/>
      <c r="AC42" s="954"/>
      <c r="AD42" s="954"/>
      <c r="AE42" s="954"/>
      <c r="AF42" s="954"/>
      <c r="AG42" s="954"/>
      <c r="AH42" s="954"/>
      <c r="AI42" s="953"/>
      <c r="AJ42" s="954"/>
      <c r="AK42" s="954"/>
      <c r="AL42" s="954"/>
      <c r="AM42" s="954"/>
      <c r="AN42" s="954"/>
      <c r="AO42" s="954"/>
      <c r="AP42" s="953"/>
      <c r="AQ42" s="954"/>
      <c r="AR42" s="954"/>
      <c r="AS42" s="954"/>
      <c r="AT42" s="954"/>
      <c r="AU42" s="954"/>
      <c r="AV42" s="954"/>
      <c r="AW42" s="953"/>
      <c r="AX42" s="534"/>
      <c r="AY42" s="634"/>
      <c r="AZ42" s="554"/>
      <c r="BA42" s="558"/>
      <c r="BB42" s="558" t="str">
        <f t="shared" si="0"/>
        <v>Добавить источник тепловой энергии</v>
      </c>
      <c r="BC42" s="558"/>
      <c r="BD42" s="558"/>
      <c r="BE42" s="558"/>
      <c r="BF42" s="554"/>
      <c r="BG42" s="554"/>
      <c r="BH42" s="554"/>
      <c r="BI42" s="554"/>
      <c r="BJ42" s="554"/>
      <c r="BK42" s="554"/>
      <c r="BL42" s="554"/>
    </row>
    <row r="43" spans="1:64" s="493" customFormat="1" ht="15" customHeight="1">
      <c r="A43" s="1313"/>
      <c r="B43" s="1313"/>
      <c r="C43" s="801"/>
      <c r="D43" s="801"/>
      <c r="E43" s="801"/>
      <c r="F43" s="801"/>
      <c r="G43" s="806"/>
      <c r="H43" s="793"/>
      <c r="I43" s="804"/>
      <c r="J43" s="790"/>
      <c r="K43" s="805"/>
      <c r="L43" s="508"/>
      <c r="M43" s="519" t="s">
        <v>17</v>
      </c>
      <c r="N43" s="534"/>
      <c r="O43" s="534"/>
      <c r="P43" s="534"/>
      <c r="Q43" s="534"/>
      <c r="R43" s="534"/>
      <c r="S43" s="534"/>
      <c r="T43" s="534"/>
      <c r="U43" s="533"/>
      <c r="V43" s="954"/>
      <c r="W43" s="954"/>
      <c r="X43" s="954"/>
      <c r="Y43" s="954"/>
      <c r="Z43" s="954"/>
      <c r="AA43" s="954"/>
      <c r="AB43" s="953"/>
      <c r="AC43" s="954"/>
      <c r="AD43" s="954"/>
      <c r="AE43" s="954"/>
      <c r="AF43" s="954"/>
      <c r="AG43" s="954"/>
      <c r="AH43" s="954"/>
      <c r="AI43" s="953"/>
      <c r="AJ43" s="954"/>
      <c r="AK43" s="954"/>
      <c r="AL43" s="954"/>
      <c r="AM43" s="954"/>
      <c r="AN43" s="954"/>
      <c r="AO43" s="954"/>
      <c r="AP43" s="953"/>
      <c r="AQ43" s="954"/>
      <c r="AR43" s="954"/>
      <c r="AS43" s="954"/>
      <c r="AT43" s="954"/>
      <c r="AU43" s="954"/>
      <c r="AV43" s="954"/>
      <c r="AW43" s="953"/>
      <c r="AX43" s="534"/>
      <c r="AY43" s="634"/>
      <c r="AZ43" s="554"/>
      <c r="BA43" s="558"/>
      <c r="BB43" s="558" t="str">
        <f t="shared" si="0"/>
        <v>Добавить наименование системы теплоснабжения</v>
      </c>
      <c r="BC43" s="558"/>
      <c r="BD43" s="558"/>
      <c r="BE43" s="558"/>
      <c r="BF43" s="554"/>
      <c r="BG43" s="554"/>
      <c r="BH43" s="554"/>
      <c r="BI43" s="554"/>
      <c r="BJ43" s="554"/>
      <c r="BK43" s="554"/>
      <c r="BL43" s="554"/>
    </row>
    <row r="44" spans="1:64" s="493" customFormat="1" ht="15" customHeight="1">
      <c r="A44" s="1313"/>
      <c r="B44" s="801"/>
      <c r="C44" s="801"/>
      <c r="D44" s="801"/>
      <c r="E44" s="801"/>
      <c r="F44" s="801"/>
      <c r="G44" s="806"/>
      <c r="H44" s="793"/>
      <c r="I44" s="793"/>
      <c r="J44" s="790"/>
      <c r="K44" s="800"/>
      <c r="L44" s="508"/>
      <c r="M44" s="528" t="s">
        <v>18</v>
      </c>
      <c r="N44" s="534"/>
      <c r="O44" s="534"/>
      <c r="P44" s="534"/>
      <c r="Q44" s="534"/>
      <c r="R44" s="534"/>
      <c r="S44" s="534"/>
      <c r="T44" s="534"/>
      <c r="U44" s="533"/>
      <c r="V44" s="954"/>
      <c r="W44" s="954"/>
      <c r="X44" s="954"/>
      <c r="Y44" s="954"/>
      <c r="Z44" s="954"/>
      <c r="AA44" s="954"/>
      <c r="AB44" s="953"/>
      <c r="AC44" s="954"/>
      <c r="AD44" s="954"/>
      <c r="AE44" s="954"/>
      <c r="AF44" s="954"/>
      <c r="AG44" s="954"/>
      <c r="AH44" s="954"/>
      <c r="AI44" s="953"/>
      <c r="AJ44" s="954"/>
      <c r="AK44" s="954"/>
      <c r="AL44" s="954"/>
      <c r="AM44" s="954"/>
      <c r="AN44" s="954"/>
      <c r="AO44" s="954"/>
      <c r="AP44" s="953"/>
      <c r="AQ44" s="954"/>
      <c r="AR44" s="954"/>
      <c r="AS44" s="954"/>
      <c r="AT44" s="954"/>
      <c r="AU44" s="954"/>
      <c r="AV44" s="954"/>
      <c r="AW44" s="953"/>
      <c r="AX44" s="534"/>
      <c r="AY44" s="634"/>
      <c r="AZ44" s="554"/>
      <c r="BA44" s="558"/>
      <c r="BB44" s="558" t="str">
        <f t="shared" si="0"/>
        <v>Добавить территорию действия тарифа</v>
      </c>
      <c r="BC44" s="558"/>
      <c r="BD44" s="558"/>
      <c r="BE44" s="558"/>
      <c r="BF44" s="554"/>
      <c r="BG44" s="554"/>
      <c r="BH44" s="554"/>
      <c r="BI44" s="554"/>
      <c r="BJ44" s="554"/>
      <c r="BK44" s="554"/>
      <c r="BL44" s="554"/>
    </row>
    <row r="45" spans="1:64"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954"/>
      <c r="W45" s="954"/>
      <c r="X45" s="954"/>
      <c r="Y45" s="954"/>
      <c r="Z45" s="954"/>
      <c r="AA45" s="954"/>
      <c r="AB45" s="953"/>
      <c r="AC45" s="954"/>
      <c r="AD45" s="954"/>
      <c r="AE45" s="954"/>
      <c r="AF45" s="954"/>
      <c r="AG45" s="954"/>
      <c r="AH45" s="954"/>
      <c r="AI45" s="953"/>
      <c r="AJ45" s="954"/>
      <c r="AK45" s="954"/>
      <c r="AL45" s="954"/>
      <c r="AM45" s="954"/>
      <c r="AN45" s="954"/>
      <c r="AO45" s="954"/>
      <c r="AP45" s="953"/>
      <c r="AQ45" s="954"/>
      <c r="AR45" s="954"/>
      <c r="AS45" s="954"/>
      <c r="AT45" s="954"/>
      <c r="AU45" s="954"/>
      <c r="AV45" s="954"/>
      <c r="AW45" s="953"/>
      <c r="AX45" s="534"/>
      <c r="AY45" s="634"/>
      <c r="AZ45" s="556"/>
      <c r="BA45" s="556"/>
      <c r="BB45" s="556"/>
      <c r="BC45" s="556"/>
      <c r="BD45" s="556"/>
      <c r="BE45" s="556"/>
      <c r="BF45" s="556"/>
      <c r="BG45" s="556"/>
      <c r="BH45" s="556"/>
      <c r="BI45" s="556"/>
      <c r="BJ45" s="556"/>
    </row>
    <row r="46" spans="1:64" ht="18.75" customHeight="1">
      <c r="X46" s="196"/>
      <c r="Y46" s="196"/>
      <c r="Z46" s="196"/>
      <c r="AA46" s="196"/>
      <c r="AB46" s="196"/>
      <c r="AC46" s="196"/>
      <c r="AD46" s="196"/>
      <c r="AE46" s="196"/>
      <c r="AF46" s="196"/>
      <c r="AG46" s="196"/>
      <c r="AH46" s="196"/>
      <c r="AI46" s="196"/>
      <c r="AJ46" s="196"/>
    </row>
    <row r="47" spans="1:64"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64"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13">
        <v>1</v>
      </c>
      <c r="B49" s="813"/>
      <c r="C49" s="813"/>
      <c r="D49" s="813"/>
      <c r="E49" s="814"/>
      <c r="F49" s="815"/>
      <c r="G49" s="815"/>
      <c r="H49" s="815"/>
      <c r="I49" s="816"/>
      <c r="J49" s="811"/>
      <c r="K49" s="818"/>
      <c r="L49" s="562">
        <f>mergeValue(A49)</f>
        <v>1</v>
      </c>
      <c r="M49" s="610" t="s">
        <v>19</v>
      </c>
      <c r="N49" s="615"/>
      <c r="O49" s="1379"/>
      <c r="P49" s="1380"/>
      <c r="Q49" s="1380"/>
      <c r="R49" s="1380"/>
      <c r="S49" s="1380"/>
      <c r="T49" s="1380"/>
      <c r="U49" s="1380"/>
      <c r="V49" s="1381"/>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13"/>
      <c r="B50" s="1313">
        <v>1</v>
      </c>
      <c r="C50" s="813"/>
      <c r="D50" s="813"/>
      <c r="E50" s="815"/>
      <c r="F50" s="815"/>
      <c r="G50" s="815"/>
      <c r="H50" s="815"/>
      <c r="I50" s="810"/>
      <c r="J50" s="809"/>
      <c r="K50" s="812"/>
      <c r="L50" s="562" t="str">
        <f>mergeValue(A50) &amp;"."&amp; mergeValue(B50)</f>
        <v>1.1</v>
      </c>
      <c r="M50" s="516" t="s">
        <v>15</v>
      </c>
      <c r="N50" s="615"/>
      <c r="O50" s="1379"/>
      <c r="P50" s="1380"/>
      <c r="Q50" s="1380"/>
      <c r="R50" s="1380"/>
      <c r="S50" s="1380"/>
      <c r="T50" s="1380"/>
      <c r="U50" s="1380"/>
      <c r="V50" s="1381"/>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13"/>
      <c r="B51" s="1313"/>
      <c r="C51" s="1313">
        <v>1</v>
      </c>
      <c r="D51" s="813"/>
      <c r="E51" s="815"/>
      <c r="F51" s="815"/>
      <c r="G51" s="815"/>
      <c r="H51" s="815"/>
      <c r="I51" s="817"/>
      <c r="J51" s="809"/>
      <c r="K51" s="812"/>
      <c r="L51" s="562" t="str">
        <f>mergeValue(A51) &amp;"."&amp; mergeValue(B51)&amp;"."&amp; mergeValue(C51)</f>
        <v>1.1.1</v>
      </c>
      <c r="M51" s="517" t="s">
        <v>7</v>
      </c>
      <c r="N51" s="615"/>
      <c r="O51" s="1379"/>
      <c r="P51" s="1380"/>
      <c r="Q51" s="1380"/>
      <c r="R51" s="1380"/>
      <c r="S51" s="1380"/>
      <c r="T51" s="1380"/>
      <c r="U51" s="1380"/>
      <c r="V51" s="1381"/>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13"/>
      <c r="B52" s="1313"/>
      <c r="C52" s="1313"/>
      <c r="D52" s="1313">
        <v>1</v>
      </c>
      <c r="E52" s="815"/>
      <c r="F52" s="815"/>
      <c r="G52" s="815"/>
      <c r="H52" s="815"/>
      <c r="I52" s="817"/>
      <c r="J52" s="809"/>
      <c r="K52" s="812"/>
      <c r="L52" s="562" t="str">
        <f>mergeValue(A52) &amp;"."&amp; mergeValue(B52)&amp;"."&amp; mergeValue(C52)&amp;"."&amp; mergeValue(D52)</f>
        <v>1.1.1.1</v>
      </c>
      <c r="M52" s="518" t="s">
        <v>21</v>
      </c>
      <c r="N52" s="615"/>
      <c r="O52" s="1379"/>
      <c r="P52" s="1380"/>
      <c r="Q52" s="1380"/>
      <c r="R52" s="1380"/>
      <c r="S52" s="1380"/>
      <c r="T52" s="1380"/>
      <c r="U52" s="1380"/>
      <c r="V52" s="1381"/>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13"/>
      <c r="B53" s="1313"/>
      <c r="C53" s="1313"/>
      <c r="D53" s="1313"/>
      <c r="E53" s="1313">
        <v>1</v>
      </c>
      <c r="F53" s="815"/>
      <c r="G53" s="815"/>
      <c r="H53" s="813">
        <v>1</v>
      </c>
      <c r="I53" s="1313">
        <v>1</v>
      </c>
      <c r="J53" s="815"/>
      <c r="K53" s="820"/>
      <c r="L53" s="562" t="str">
        <f>mergeValue(A53) &amp;"."&amp; mergeValue(B53)&amp;"."&amp; mergeValue(C53)&amp;"."&amp; mergeValue(D53)&amp;"."&amp; mergeValue(E53)</f>
        <v>1.1.1.1.1</v>
      </c>
      <c r="M53" s="524" t="s">
        <v>8</v>
      </c>
      <c r="N53" s="615"/>
      <c r="O53" s="1316"/>
      <c r="P53" s="1317"/>
      <c r="Q53" s="1317"/>
      <c r="R53" s="1317"/>
      <c r="S53" s="1317"/>
      <c r="T53" s="1317"/>
      <c r="U53" s="1317"/>
      <c r="V53" s="1318"/>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13"/>
      <c r="B54" s="1313"/>
      <c r="C54" s="1313"/>
      <c r="D54" s="1313"/>
      <c r="E54" s="1313"/>
      <c r="F54" s="1313">
        <v>1</v>
      </c>
      <c r="G54" s="813"/>
      <c r="H54" s="813"/>
      <c r="I54" s="1313"/>
      <c r="J54" s="1313">
        <v>1</v>
      </c>
      <c r="K54" s="821"/>
      <c r="L54" s="562" t="str">
        <f>mergeValue(A54) &amp;"."&amp; mergeValue(B54)&amp;"."&amp; mergeValue(C54)&amp;"."&amp; mergeValue(D54)&amp;"."&amp; mergeValue(E54)&amp;"."&amp; mergeValue(F54)</f>
        <v>1.1.1.1.1.1</v>
      </c>
      <c r="M54" s="525" t="s">
        <v>9</v>
      </c>
      <c r="N54" s="615"/>
      <c r="O54" s="1316"/>
      <c r="P54" s="1317"/>
      <c r="Q54" s="1317"/>
      <c r="R54" s="1317"/>
      <c r="S54" s="1317"/>
      <c r="T54" s="1317"/>
      <c r="U54" s="1317"/>
      <c r="V54" s="1318"/>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13"/>
      <c r="B55" s="1313"/>
      <c r="C55" s="1313"/>
      <c r="D55" s="1313"/>
      <c r="E55" s="1313"/>
      <c r="F55" s="1313"/>
      <c r="G55" s="813">
        <v>1</v>
      </c>
      <c r="H55" s="813"/>
      <c r="I55" s="1313"/>
      <c r="J55" s="1313"/>
      <c r="K55" s="821">
        <v>1</v>
      </c>
      <c r="L55" s="562" t="str">
        <f>mergeValue(A55) &amp;"."&amp; mergeValue(B55)&amp;"."&amp; mergeValue(C55)&amp;"."&amp; mergeValue(D55)&amp;"."&amp; mergeValue(E55)&amp;"."&amp; mergeValue(F55)&amp;"."&amp; mergeValue(G55)</f>
        <v>1.1.1.1.1.1.1</v>
      </c>
      <c r="M55" s="1016"/>
      <c r="N55" s="615"/>
      <c r="O55" s="532"/>
      <c r="P55" s="532"/>
      <c r="Q55" s="1040"/>
      <c r="R55" s="1284"/>
      <c r="S55" s="1285" t="s">
        <v>83</v>
      </c>
      <c r="T55" s="1284"/>
      <c r="U55" s="1285" t="s">
        <v>83</v>
      </c>
      <c r="V55" s="532"/>
      <c r="W55" s="1302"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313"/>
      <c r="B56" s="1313"/>
      <c r="C56" s="1313"/>
      <c r="D56" s="1313"/>
      <c r="E56" s="1313"/>
      <c r="F56" s="1313"/>
      <c r="G56" s="813"/>
      <c r="H56" s="813"/>
      <c r="I56" s="1313"/>
      <c r="J56" s="1313"/>
      <c r="K56" s="821"/>
      <c r="L56" s="569"/>
      <c r="M56" s="615"/>
      <c r="N56" s="615"/>
      <c r="O56" s="532"/>
      <c r="P56" s="532"/>
      <c r="Q56" s="553" t="str">
        <f>R55 &amp; "-" &amp; T55</f>
        <v>-</v>
      </c>
      <c r="R56" s="1284"/>
      <c r="S56" s="1285"/>
      <c r="T56" s="1284"/>
      <c r="U56" s="1285"/>
      <c r="V56" s="532"/>
      <c r="W56" s="1303"/>
      <c r="X56" s="554"/>
      <c r="Y56" s="558"/>
      <c r="Z56" s="558" t="str">
        <f t="shared" si="1"/>
        <v/>
      </c>
      <c r="AA56" s="558"/>
      <c r="AB56" s="558"/>
      <c r="AC56" s="558"/>
      <c r="AD56" s="554"/>
      <c r="AE56" s="554"/>
      <c r="AF56" s="554"/>
      <c r="AG56" s="554"/>
      <c r="AH56" s="554"/>
      <c r="AI56" s="554"/>
      <c r="AJ56" s="554"/>
    </row>
    <row r="57" spans="1:36" s="493" customFormat="1" ht="15" customHeight="1">
      <c r="A57" s="1313"/>
      <c r="B57" s="1313"/>
      <c r="C57" s="1313"/>
      <c r="D57" s="1313"/>
      <c r="E57" s="1313"/>
      <c r="F57" s="1313"/>
      <c r="G57" s="815"/>
      <c r="H57" s="813"/>
      <c r="I57" s="1313"/>
      <c r="J57" s="1313"/>
      <c r="K57" s="820"/>
      <c r="L57" s="508"/>
      <c r="M57" s="527" t="s">
        <v>24</v>
      </c>
      <c r="N57" s="534"/>
      <c r="O57" s="534"/>
      <c r="P57" s="534"/>
      <c r="Q57" s="534"/>
      <c r="R57" s="534"/>
      <c r="S57" s="534"/>
      <c r="T57" s="534"/>
      <c r="U57" s="534"/>
      <c r="V57" s="530"/>
      <c r="W57" s="1304"/>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13"/>
      <c r="B58" s="1313"/>
      <c r="C58" s="1313"/>
      <c r="D58" s="1313"/>
      <c r="E58" s="1313"/>
      <c r="F58" s="815"/>
      <c r="G58" s="815"/>
      <c r="H58" s="813"/>
      <c r="I58" s="1313"/>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13"/>
      <c r="B59" s="1313"/>
      <c r="C59" s="1313"/>
      <c r="D59" s="1313"/>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13"/>
      <c r="B60" s="1313"/>
      <c r="C60" s="1313"/>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13"/>
      <c r="B61" s="1313"/>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13"/>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13">
        <v>1</v>
      </c>
      <c r="B67" s="831"/>
      <c r="C67" s="831"/>
      <c r="D67" s="831"/>
      <c r="E67" s="832"/>
      <c r="F67" s="833"/>
      <c r="G67" s="833"/>
      <c r="H67" s="833"/>
      <c r="I67" s="834"/>
      <c r="J67" s="829"/>
      <c r="K67" s="836"/>
      <c r="L67" s="562">
        <f>mergeValue(A67)</f>
        <v>1</v>
      </c>
      <c r="M67" s="610" t="s">
        <v>19</v>
      </c>
      <c r="N67" s="615"/>
      <c r="O67" s="1379"/>
      <c r="P67" s="1380"/>
      <c r="Q67" s="1380"/>
      <c r="R67" s="1380"/>
      <c r="S67" s="1380"/>
      <c r="T67" s="1380"/>
      <c r="U67" s="1380"/>
      <c r="V67" s="1381"/>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13"/>
      <c r="B68" s="1313">
        <v>1</v>
      </c>
      <c r="C68" s="831"/>
      <c r="D68" s="831"/>
      <c r="E68" s="833"/>
      <c r="F68" s="833"/>
      <c r="G68" s="833"/>
      <c r="H68" s="833"/>
      <c r="I68" s="828"/>
      <c r="J68" s="827"/>
      <c r="K68" s="830"/>
      <c r="L68" s="562" t="str">
        <f>mergeValue(A68) &amp;"."&amp; mergeValue(B68)</f>
        <v>1.1</v>
      </c>
      <c r="M68" s="516" t="s">
        <v>15</v>
      </c>
      <c r="N68" s="615"/>
      <c r="O68" s="1379"/>
      <c r="P68" s="1380"/>
      <c r="Q68" s="1380"/>
      <c r="R68" s="1380"/>
      <c r="S68" s="1380"/>
      <c r="T68" s="1380"/>
      <c r="U68" s="1380"/>
      <c r="V68" s="1381"/>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13"/>
      <c r="B69" s="1313"/>
      <c r="C69" s="1313">
        <v>1</v>
      </c>
      <c r="D69" s="831"/>
      <c r="E69" s="833"/>
      <c r="F69" s="833"/>
      <c r="G69" s="833"/>
      <c r="H69" s="833"/>
      <c r="I69" s="835"/>
      <c r="J69" s="827"/>
      <c r="K69" s="830"/>
      <c r="L69" s="562" t="str">
        <f>mergeValue(A69) &amp;"."&amp; mergeValue(B69)&amp;"."&amp; mergeValue(C69)</f>
        <v>1.1.1</v>
      </c>
      <c r="M69" s="517" t="s">
        <v>7</v>
      </c>
      <c r="N69" s="615"/>
      <c r="O69" s="1379"/>
      <c r="P69" s="1380"/>
      <c r="Q69" s="1380"/>
      <c r="R69" s="1380"/>
      <c r="S69" s="1380"/>
      <c r="T69" s="1380"/>
      <c r="U69" s="1380"/>
      <c r="V69" s="1381"/>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13"/>
      <c r="B70" s="1313"/>
      <c r="C70" s="1313"/>
      <c r="D70" s="1313">
        <v>1</v>
      </c>
      <c r="E70" s="833"/>
      <c r="F70" s="833"/>
      <c r="G70" s="833"/>
      <c r="H70" s="833"/>
      <c r="I70" s="835"/>
      <c r="J70" s="827"/>
      <c r="K70" s="830"/>
      <c r="L70" s="562" t="str">
        <f>mergeValue(A70) &amp;"."&amp; mergeValue(B70)&amp;"."&amp; mergeValue(C70)&amp;"."&amp; mergeValue(D70)</f>
        <v>1.1.1.1</v>
      </c>
      <c r="M70" s="518" t="s">
        <v>21</v>
      </c>
      <c r="N70" s="615"/>
      <c r="O70" s="1379"/>
      <c r="P70" s="1380"/>
      <c r="Q70" s="1380"/>
      <c r="R70" s="1380"/>
      <c r="S70" s="1380"/>
      <c r="T70" s="1380"/>
      <c r="U70" s="1380"/>
      <c r="V70" s="1381"/>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13"/>
      <c r="B71" s="1313"/>
      <c r="C71" s="1313"/>
      <c r="D71" s="1313"/>
      <c r="E71" s="1313">
        <v>1</v>
      </c>
      <c r="F71" s="833"/>
      <c r="G71" s="833"/>
      <c r="H71" s="831">
        <v>1</v>
      </c>
      <c r="I71" s="1313">
        <v>1</v>
      </c>
      <c r="J71" s="833"/>
      <c r="K71" s="838"/>
      <c r="L71" s="562" t="str">
        <f>mergeValue(A71) &amp;"."&amp; mergeValue(B71)&amp;"."&amp; mergeValue(C71)&amp;"."&amp; mergeValue(D71)&amp;"."&amp; mergeValue(E71)</f>
        <v>1.1.1.1.1</v>
      </c>
      <c r="M71" s="524" t="s">
        <v>8</v>
      </c>
      <c r="N71" s="615"/>
      <c r="O71" s="1316"/>
      <c r="P71" s="1317"/>
      <c r="Q71" s="1317"/>
      <c r="R71" s="1317"/>
      <c r="S71" s="1317"/>
      <c r="T71" s="1317"/>
      <c r="U71" s="1317"/>
      <c r="V71" s="1318"/>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13"/>
      <c r="B72" s="1313"/>
      <c r="C72" s="1313"/>
      <c r="D72" s="1313"/>
      <c r="E72" s="1313"/>
      <c r="F72" s="1313">
        <v>1</v>
      </c>
      <c r="G72" s="831"/>
      <c r="H72" s="831"/>
      <c r="I72" s="1313"/>
      <c r="J72" s="1313">
        <v>1</v>
      </c>
      <c r="K72" s="839"/>
      <c r="L72" s="562" t="str">
        <f>mergeValue(A72) &amp;"."&amp; mergeValue(B72)&amp;"."&amp; mergeValue(C72)&amp;"."&amp; mergeValue(D72)&amp;"."&amp; mergeValue(E72)&amp;"."&amp; mergeValue(F72)</f>
        <v>1.1.1.1.1.1</v>
      </c>
      <c r="M72" s="525" t="s">
        <v>9</v>
      </c>
      <c r="N72" s="615"/>
      <c r="O72" s="1316"/>
      <c r="P72" s="1317"/>
      <c r="Q72" s="1317"/>
      <c r="R72" s="1317"/>
      <c r="S72" s="1317"/>
      <c r="T72" s="1317"/>
      <c r="U72" s="1317"/>
      <c r="V72" s="1318"/>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13"/>
      <c r="B73" s="1313"/>
      <c r="C73" s="1313"/>
      <c r="D73" s="1313"/>
      <c r="E73" s="1313"/>
      <c r="F73" s="1313"/>
      <c r="G73" s="831">
        <v>1</v>
      </c>
      <c r="H73" s="831"/>
      <c r="I73" s="1313"/>
      <c r="J73" s="1313"/>
      <c r="K73" s="839">
        <v>1</v>
      </c>
      <c r="L73" s="562" t="str">
        <f>mergeValue(A73) &amp;"."&amp; mergeValue(B73)&amp;"."&amp; mergeValue(C73)&amp;"."&amp; mergeValue(D73)&amp;"."&amp; mergeValue(E73)&amp;"."&amp; mergeValue(F73)&amp;"."&amp; mergeValue(G73)</f>
        <v>1.1.1.1.1.1.1</v>
      </c>
      <c r="M73" s="1016"/>
      <c r="N73" s="615"/>
      <c r="O73" s="532"/>
      <c r="P73" s="532"/>
      <c r="Q73" s="1040"/>
      <c r="R73" s="1284"/>
      <c r="S73" s="1285" t="s">
        <v>83</v>
      </c>
      <c r="T73" s="1284"/>
      <c r="U73" s="1285" t="s">
        <v>83</v>
      </c>
      <c r="V73" s="532"/>
      <c r="W73" s="1302"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13"/>
      <c r="B74" s="1313"/>
      <c r="C74" s="1313"/>
      <c r="D74" s="1313"/>
      <c r="E74" s="1313"/>
      <c r="F74" s="1313"/>
      <c r="G74" s="831"/>
      <c r="H74" s="831"/>
      <c r="I74" s="1313"/>
      <c r="J74" s="1313"/>
      <c r="K74" s="839"/>
      <c r="L74" s="569"/>
      <c r="M74" s="615"/>
      <c r="N74" s="615"/>
      <c r="O74" s="532"/>
      <c r="P74" s="532"/>
      <c r="Q74" s="553" t="str">
        <f>R73 &amp; "-" &amp; T73</f>
        <v>-</v>
      </c>
      <c r="R74" s="1284"/>
      <c r="S74" s="1285"/>
      <c r="T74" s="1284"/>
      <c r="U74" s="1285"/>
      <c r="V74" s="532"/>
      <c r="W74" s="1303"/>
      <c r="X74" s="554"/>
      <c r="Y74" s="558"/>
      <c r="Z74" s="558" t="str">
        <f t="shared" si="2"/>
        <v/>
      </c>
      <c r="AA74" s="558"/>
      <c r="AB74" s="558"/>
      <c r="AC74" s="558"/>
      <c r="AD74" s="554"/>
      <c r="AE74" s="554"/>
      <c r="AF74" s="554"/>
      <c r="AG74" s="554"/>
      <c r="AH74" s="554"/>
      <c r="AI74" s="554"/>
      <c r="AJ74" s="554"/>
    </row>
    <row r="75" spans="1:36" s="493" customFormat="1" ht="15" customHeight="1">
      <c r="A75" s="1313"/>
      <c r="B75" s="1313"/>
      <c r="C75" s="1313"/>
      <c r="D75" s="1313"/>
      <c r="E75" s="1313"/>
      <c r="F75" s="1313"/>
      <c r="G75" s="833"/>
      <c r="H75" s="831"/>
      <c r="I75" s="1313"/>
      <c r="J75" s="1313"/>
      <c r="K75" s="838"/>
      <c r="L75" s="508"/>
      <c r="M75" s="527" t="s">
        <v>24</v>
      </c>
      <c r="N75" s="534"/>
      <c r="O75" s="534"/>
      <c r="P75" s="534"/>
      <c r="Q75" s="534"/>
      <c r="R75" s="534"/>
      <c r="S75" s="534"/>
      <c r="T75" s="534"/>
      <c r="U75" s="534"/>
      <c r="V75" s="530"/>
      <c r="W75" s="1304"/>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13"/>
      <c r="B76" s="1313"/>
      <c r="C76" s="1313"/>
      <c r="D76" s="1313"/>
      <c r="E76" s="1313"/>
      <c r="F76" s="833"/>
      <c r="G76" s="833"/>
      <c r="H76" s="831"/>
      <c r="I76" s="1313"/>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13"/>
      <c r="B77" s="1313"/>
      <c r="C77" s="1313"/>
      <c r="D77" s="1313"/>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13"/>
      <c r="B78" s="1313"/>
      <c r="C78" s="1313"/>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13"/>
      <c r="B79" s="1313"/>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13"/>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13">
        <v>1</v>
      </c>
      <c r="B85" s="867"/>
      <c r="C85" s="867"/>
      <c r="D85" s="867"/>
      <c r="E85" s="868"/>
      <c r="F85" s="869"/>
      <c r="G85" s="867"/>
      <c r="H85" s="867"/>
      <c r="I85" s="870"/>
      <c r="J85" s="865"/>
      <c r="K85" s="874">
        <v>1</v>
      </c>
      <c r="L85" s="562">
        <f>mergeValue(A85)</f>
        <v>1</v>
      </c>
      <c r="M85" s="610" t="s">
        <v>19</v>
      </c>
      <c r="N85" s="549"/>
      <c r="O85" s="1385"/>
      <c r="P85" s="1386"/>
      <c r="Q85" s="1386"/>
      <c r="R85" s="1386"/>
      <c r="S85" s="1386"/>
      <c r="T85" s="1386"/>
      <c r="U85" s="1386"/>
      <c r="V85" s="1387"/>
      <c r="W85" s="1129" t="s">
        <v>718</v>
      </c>
      <c r="X85" s="554"/>
      <c r="Y85" s="554"/>
      <c r="Z85" s="554"/>
      <c r="AA85" s="554"/>
      <c r="AB85" s="554"/>
      <c r="AC85" s="554"/>
      <c r="AD85" s="554"/>
      <c r="AE85" s="554"/>
      <c r="AF85" s="554"/>
      <c r="AG85" s="554"/>
      <c r="AH85" s="554"/>
      <c r="AI85" s="554"/>
    </row>
    <row r="86" spans="1:36" s="493" customFormat="1" ht="22.5">
      <c r="A86" s="1313"/>
      <c r="B86" s="1313">
        <v>1</v>
      </c>
      <c r="C86" s="867"/>
      <c r="D86" s="867"/>
      <c r="E86" s="869"/>
      <c r="F86" s="869"/>
      <c r="G86" s="867"/>
      <c r="H86" s="867"/>
      <c r="I86" s="864"/>
      <c r="J86" s="863"/>
      <c r="K86" s="874">
        <v>1</v>
      </c>
      <c r="L86" s="562" t="str">
        <f>mergeValue(A86) &amp;"."&amp; mergeValue(B86)</f>
        <v>1.1</v>
      </c>
      <c r="M86" s="516" t="s">
        <v>15</v>
      </c>
      <c r="N86" s="549"/>
      <c r="O86" s="1385"/>
      <c r="P86" s="1386"/>
      <c r="Q86" s="1386"/>
      <c r="R86" s="1386"/>
      <c r="S86" s="1386"/>
      <c r="T86" s="1386"/>
      <c r="U86" s="1386"/>
      <c r="V86" s="1387"/>
      <c r="W86" s="1129" t="s">
        <v>459</v>
      </c>
      <c r="X86" s="554"/>
      <c r="Y86" s="554"/>
      <c r="Z86" s="554"/>
      <c r="AA86" s="554"/>
      <c r="AB86" s="554"/>
      <c r="AC86" s="554"/>
      <c r="AD86" s="554"/>
      <c r="AE86" s="554"/>
      <c r="AF86" s="554"/>
      <c r="AG86" s="554"/>
      <c r="AH86" s="554"/>
      <c r="AI86" s="554"/>
    </row>
    <row r="87" spans="1:36" s="493" customFormat="1" ht="22.5">
      <c r="A87" s="1313"/>
      <c r="B87" s="1313"/>
      <c r="C87" s="1313">
        <v>1</v>
      </c>
      <c r="D87" s="867"/>
      <c r="E87" s="869"/>
      <c r="F87" s="869"/>
      <c r="G87" s="867"/>
      <c r="H87" s="867"/>
      <c r="I87" s="871"/>
      <c r="J87" s="863"/>
      <c r="K87" s="874">
        <v>1</v>
      </c>
      <c r="L87" s="562" t="str">
        <f>mergeValue(A87) &amp;"."&amp; mergeValue(B87)&amp;"."&amp; mergeValue(C87)</f>
        <v>1.1.1</v>
      </c>
      <c r="M87" s="517" t="s">
        <v>7</v>
      </c>
      <c r="N87" s="549"/>
      <c r="O87" s="1385"/>
      <c r="P87" s="1386"/>
      <c r="Q87" s="1386"/>
      <c r="R87" s="1386"/>
      <c r="S87" s="1386"/>
      <c r="T87" s="1386"/>
      <c r="U87" s="1386"/>
      <c r="V87" s="1387"/>
      <c r="W87" s="1129" t="s">
        <v>600</v>
      </c>
      <c r="X87" s="554"/>
      <c r="Y87" s="554"/>
      <c r="Z87" s="554"/>
      <c r="AA87" s="554"/>
      <c r="AB87" s="554"/>
      <c r="AC87" s="554"/>
      <c r="AD87" s="554"/>
      <c r="AE87" s="554"/>
      <c r="AF87" s="554"/>
      <c r="AG87" s="554"/>
      <c r="AH87" s="554"/>
      <c r="AI87" s="554"/>
    </row>
    <row r="88" spans="1:36" s="493" customFormat="1" ht="22.5">
      <c r="A88" s="1313"/>
      <c r="B88" s="1313"/>
      <c r="C88" s="1313"/>
      <c r="D88" s="1313">
        <v>1</v>
      </c>
      <c r="E88" s="869"/>
      <c r="F88" s="869"/>
      <c r="G88" s="867"/>
      <c r="H88" s="867"/>
      <c r="I88" s="1313">
        <v>1</v>
      </c>
      <c r="J88" s="863"/>
      <c r="K88" s="874">
        <v>1</v>
      </c>
      <c r="L88" s="562" t="str">
        <f>mergeValue(A88) &amp;"."&amp; mergeValue(B88)&amp;"."&amp; mergeValue(C88)&amp;"."&amp; mergeValue(D88)</f>
        <v>1.1.1.1</v>
      </c>
      <c r="M88" s="518" t="s">
        <v>21</v>
      </c>
      <c r="N88" s="549"/>
      <c r="O88" s="1385"/>
      <c r="P88" s="1386"/>
      <c r="Q88" s="1386"/>
      <c r="R88" s="1386"/>
      <c r="S88" s="1386"/>
      <c r="T88" s="1386"/>
      <c r="U88" s="1386"/>
      <c r="V88" s="1387"/>
      <c r="W88" s="1129" t="s">
        <v>601</v>
      </c>
      <c r="X88" s="554"/>
      <c r="Y88" s="554"/>
      <c r="Z88" s="554"/>
      <c r="AA88" s="554"/>
      <c r="AB88" s="554"/>
      <c r="AC88" s="554"/>
      <c r="AD88" s="554"/>
      <c r="AE88" s="554"/>
      <c r="AF88" s="554"/>
      <c r="AG88" s="554"/>
      <c r="AH88" s="554"/>
      <c r="AI88" s="554"/>
    </row>
    <row r="89" spans="1:36" s="493" customFormat="1" ht="11.25" hidden="1" customHeight="1">
      <c r="A89" s="1313"/>
      <c r="B89" s="1313"/>
      <c r="C89" s="1313"/>
      <c r="D89" s="1313"/>
      <c r="E89" s="1313">
        <v>1</v>
      </c>
      <c r="F89" s="869"/>
      <c r="G89" s="867"/>
      <c r="H89" s="867"/>
      <c r="I89" s="1313"/>
      <c r="J89" s="869"/>
      <c r="K89" s="874">
        <v>1</v>
      </c>
      <c r="L89" s="562"/>
      <c r="M89" s="524"/>
      <c r="N89" s="550"/>
      <c r="O89" s="1389"/>
      <c r="P89" s="1393"/>
      <c r="Q89" s="1393"/>
      <c r="R89" s="1393"/>
      <c r="S89" s="1393"/>
      <c r="T89" s="1393"/>
      <c r="U89" s="1393"/>
      <c r="V89" s="1394"/>
      <c r="W89" s="1090"/>
      <c r="X89" s="554"/>
      <c r="Y89" s="554"/>
      <c r="Z89" s="554"/>
      <c r="AA89" s="554"/>
      <c r="AB89" s="554"/>
      <c r="AC89" s="554"/>
      <c r="AD89" s="554"/>
      <c r="AE89" s="554"/>
      <c r="AF89" s="554"/>
      <c r="AG89" s="554"/>
      <c r="AH89" s="554"/>
      <c r="AI89" s="554"/>
    </row>
    <row r="90" spans="1:36" s="493" customFormat="1" ht="33.75">
      <c r="A90" s="1313"/>
      <c r="B90" s="1313"/>
      <c r="C90" s="1313"/>
      <c r="D90" s="1313"/>
      <c r="E90" s="1313"/>
      <c r="F90" s="1313">
        <v>1</v>
      </c>
      <c r="G90" s="867"/>
      <c r="H90" s="867"/>
      <c r="I90" s="1313"/>
      <c r="J90" s="1330"/>
      <c r="K90" s="874">
        <v>1</v>
      </c>
      <c r="L90" s="562" t="str">
        <f>mergeValue(A90) &amp;"."&amp; mergeValue(B90)&amp;"."&amp; mergeValue(C90)&amp;"."&amp; mergeValue(D90)&amp;"."&amp;  mergeValue(F90)</f>
        <v>1.1.1.1.1</v>
      </c>
      <c r="M90" s="524" t="s">
        <v>9</v>
      </c>
      <c r="N90" s="550"/>
      <c r="O90" s="1316"/>
      <c r="P90" s="1317"/>
      <c r="Q90" s="1317"/>
      <c r="R90" s="1317"/>
      <c r="S90" s="1317"/>
      <c r="T90" s="1317"/>
      <c r="U90" s="1317"/>
      <c r="V90" s="1318"/>
      <c r="W90" s="1129" t="s">
        <v>720</v>
      </c>
      <c r="X90" s="554"/>
      <c r="Y90" s="558" t="str">
        <f>strCheckUnique(Z90:Z93)</f>
        <v/>
      </c>
      <c r="Z90" s="554"/>
      <c r="AA90" s="558"/>
      <c r="AB90" s="554"/>
      <c r="AC90" s="554"/>
      <c r="AD90" s="554"/>
      <c r="AE90" s="554"/>
      <c r="AF90" s="554"/>
      <c r="AG90" s="554"/>
      <c r="AH90" s="554"/>
      <c r="AI90" s="554"/>
    </row>
    <row r="91" spans="1:36" s="493" customFormat="1" ht="99" customHeight="1">
      <c r="A91" s="1313"/>
      <c r="B91" s="1313"/>
      <c r="C91" s="1313"/>
      <c r="D91" s="1313"/>
      <c r="E91" s="1313"/>
      <c r="F91" s="1313"/>
      <c r="G91" s="867">
        <v>1</v>
      </c>
      <c r="H91" s="867"/>
      <c r="I91" s="1313"/>
      <c r="J91" s="1330"/>
      <c r="K91" s="866"/>
      <c r="L91" s="562" t="str">
        <f>mergeValue(A91) &amp;"."&amp; mergeValue(B91)&amp;"."&amp; mergeValue(C91)&amp;"."&amp; mergeValue(D91)&amp;"."&amp;  mergeValue(F91)&amp;"."&amp;  mergeValue(G91)</f>
        <v>1.1.1.1.1.1</v>
      </c>
      <c r="M91" s="1016"/>
      <c r="N91" s="555"/>
      <c r="O91" s="532"/>
      <c r="P91" s="532"/>
      <c r="Q91" s="532"/>
      <c r="R91" s="1283"/>
      <c r="S91" s="1285" t="s">
        <v>83</v>
      </c>
      <c r="T91" s="1283"/>
      <c r="U91" s="1285" t="s">
        <v>83</v>
      </c>
      <c r="V91" s="507"/>
      <c r="W91" s="1302"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313"/>
      <c r="B92" s="1313"/>
      <c r="C92" s="1313"/>
      <c r="D92" s="1313"/>
      <c r="E92" s="1313"/>
      <c r="F92" s="1313"/>
      <c r="G92" s="867"/>
      <c r="H92" s="867"/>
      <c r="I92" s="1313"/>
      <c r="J92" s="1330"/>
      <c r="K92" s="874">
        <v>1</v>
      </c>
      <c r="L92" s="569"/>
      <c r="M92" s="615"/>
      <c r="N92" s="555"/>
      <c r="O92" s="532"/>
      <c r="P92" s="532"/>
      <c r="Q92" s="553" t="str">
        <f>R91 &amp; "-" &amp; T91</f>
        <v>-</v>
      </c>
      <c r="R92" s="1283"/>
      <c r="S92" s="1285"/>
      <c r="T92" s="1283"/>
      <c r="U92" s="1285"/>
      <c r="V92" s="507"/>
      <c r="W92" s="1303"/>
      <c r="X92" s="554"/>
      <c r="Y92" s="558"/>
      <c r="Z92" s="558"/>
      <c r="AA92" s="558"/>
      <c r="AB92" s="558"/>
      <c r="AC92" s="558"/>
      <c r="AD92" s="554"/>
      <c r="AE92" s="554"/>
      <c r="AF92" s="554"/>
      <c r="AG92" s="554"/>
      <c r="AH92" s="554"/>
      <c r="AI92" s="554"/>
    </row>
    <row r="93" spans="1:36" s="492" customFormat="1" ht="15" customHeight="1">
      <c r="A93" s="1313"/>
      <c r="B93" s="1313"/>
      <c r="C93" s="1313"/>
      <c r="D93" s="1313"/>
      <c r="E93" s="1313"/>
      <c r="F93" s="1313"/>
      <c r="G93" s="867"/>
      <c r="H93" s="867"/>
      <c r="I93" s="1313"/>
      <c r="J93" s="1330"/>
      <c r="K93" s="874">
        <v>1</v>
      </c>
      <c r="L93" s="508"/>
      <c r="M93" s="526" t="s">
        <v>24</v>
      </c>
      <c r="N93" s="521"/>
      <c r="O93" s="515"/>
      <c r="P93" s="515"/>
      <c r="Q93" s="515"/>
      <c r="R93" s="542"/>
      <c r="S93" s="534"/>
      <c r="T93" s="533"/>
      <c r="U93" s="521"/>
      <c r="V93" s="530"/>
      <c r="W93" s="1304"/>
      <c r="X93" s="556"/>
      <c r="Y93" s="556"/>
      <c r="Z93" s="556"/>
      <c r="AA93" s="556"/>
      <c r="AB93" s="556"/>
      <c r="AC93" s="556"/>
      <c r="AD93" s="556"/>
      <c r="AE93" s="556"/>
      <c r="AF93" s="556"/>
      <c r="AG93" s="556"/>
      <c r="AH93" s="556"/>
      <c r="AI93" s="556"/>
    </row>
    <row r="94" spans="1:36" s="492" customFormat="1" ht="15" customHeight="1">
      <c r="A94" s="1313"/>
      <c r="B94" s="1313"/>
      <c r="C94" s="1313"/>
      <c r="D94" s="1313"/>
      <c r="E94" s="1313"/>
      <c r="F94" s="869"/>
      <c r="G94" s="869"/>
      <c r="H94" s="867"/>
      <c r="I94" s="1313"/>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13"/>
      <c r="B95" s="1313"/>
      <c r="C95" s="1313"/>
      <c r="D95" s="1313"/>
      <c r="E95" s="869"/>
      <c r="F95" s="869"/>
      <c r="G95" s="869"/>
      <c r="H95" s="867"/>
      <c r="I95" s="1313"/>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13"/>
      <c r="B96" s="1313"/>
      <c r="C96" s="1313"/>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13"/>
      <c r="B97" s="1313"/>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13"/>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13">
        <v>1</v>
      </c>
      <c r="B103" s="1026"/>
      <c r="C103" s="1026"/>
      <c r="D103" s="1026"/>
      <c r="E103" s="1027"/>
      <c r="F103" s="1028"/>
      <c r="G103" s="1026"/>
      <c r="H103" s="1026"/>
      <c r="I103" s="1007"/>
      <c r="J103" s="1012"/>
      <c r="K103" s="1012"/>
      <c r="L103" s="562">
        <f>mergeValue(A103)</f>
        <v>1</v>
      </c>
      <c r="M103" s="610" t="s">
        <v>19</v>
      </c>
      <c r="N103" s="549"/>
      <c r="O103" s="1385"/>
      <c r="P103" s="1386"/>
      <c r="Q103" s="1386"/>
      <c r="R103" s="1386"/>
      <c r="S103" s="1386"/>
      <c r="T103" s="1386"/>
      <c r="U103" s="1386"/>
      <c r="V103" s="1386"/>
      <c r="W103" s="1386"/>
      <c r="X103" s="1386"/>
      <c r="Y103" s="1386"/>
      <c r="Z103" s="1386"/>
      <c r="AA103" s="1387"/>
      <c r="AB103" s="1129" t="s">
        <v>718</v>
      </c>
      <c r="AC103" s="554"/>
      <c r="AD103" s="554"/>
      <c r="AE103" s="554"/>
      <c r="AF103" s="554"/>
      <c r="AG103" s="554"/>
      <c r="AH103" s="554"/>
      <c r="AI103" s="554"/>
      <c r="AJ103" s="554"/>
      <c r="AK103" s="554"/>
      <c r="AL103" s="554"/>
      <c r="AM103" s="554"/>
      <c r="AN103" s="554"/>
    </row>
    <row r="104" spans="1:40" s="493" customFormat="1" ht="22.5">
      <c r="A104" s="1313"/>
      <c r="B104" s="1313">
        <v>1</v>
      </c>
      <c r="C104" s="1026"/>
      <c r="D104" s="1026"/>
      <c r="E104" s="1028"/>
      <c r="F104" s="1028"/>
      <c r="G104" s="1026"/>
      <c r="H104" s="1026"/>
      <c r="I104" s="1014"/>
      <c r="J104" s="1009"/>
      <c r="K104" s="1008"/>
      <c r="L104" s="562" t="str">
        <f>mergeValue(A104) &amp;"."&amp; mergeValue(B104)</f>
        <v>1.1</v>
      </c>
      <c r="M104" s="516" t="s">
        <v>15</v>
      </c>
      <c r="N104" s="549"/>
      <c r="O104" s="1385"/>
      <c r="P104" s="1386"/>
      <c r="Q104" s="1386"/>
      <c r="R104" s="1386"/>
      <c r="S104" s="1386"/>
      <c r="T104" s="1386"/>
      <c r="U104" s="1386"/>
      <c r="V104" s="1386"/>
      <c r="W104" s="1386"/>
      <c r="X104" s="1386"/>
      <c r="Y104" s="1386"/>
      <c r="Z104" s="1386"/>
      <c r="AA104" s="1387"/>
      <c r="AB104" s="1129" t="s">
        <v>459</v>
      </c>
      <c r="AC104" s="554"/>
      <c r="AD104" s="554"/>
      <c r="AE104" s="554"/>
      <c r="AF104" s="554"/>
      <c r="AG104" s="554"/>
      <c r="AH104" s="554"/>
      <c r="AI104" s="554"/>
      <c r="AJ104" s="554"/>
      <c r="AK104" s="554"/>
      <c r="AL104" s="554"/>
      <c r="AM104" s="554"/>
      <c r="AN104" s="554"/>
    </row>
    <row r="105" spans="1:40" s="493" customFormat="1" ht="22.5">
      <c r="A105" s="1313"/>
      <c r="B105" s="1313"/>
      <c r="C105" s="1313">
        <v>1</v>
      </c>
      <c r="D105" s="1026"/>
      <c r="E105" s="1028"/>
      <c r="F105" s="1028"/>
      <c r="G105" s="1026"/>
      <c r="H105" s="1026"/>
      <c r="I105" s="1014"/>
      <c r="J105" s="1009"/>
      <c r="K105" s="1008"/>
      <c r="L105" s="562" t="str">
        <f>mergeValue(A105) &amp;"."&amp; mergeValue(B105)&amp;"."&amp; mergeValue(C105)</f>
        <v>1.1.1</v>
      </c>
      <c r="M105" s="517" t="s">
        <v>7</v>
      </c>
      <c r="N105" s="549"/>
      <c r="O105" s="1385"/>
      <c r="P105" s="1386"/>
      <c r="Q105" s="1386"/>
      <c r="R105" s="1386"/>
      <c r="S105" s="1386"/>
      <c r="T105" s="1386"/>
      <c r="U105" s="1386"/>
      <c r="V105" s="1386"/>
      <c r="W105" s="1386"/>
      <c r="X105" s="1386"/>
      <c r="Y105" s="1386"/>
      <c r="Z105" s="1386"/>
      <c r="AA105" s="1387"/>
      <c r="AB105" s="1129" t="s">
        <v>600</v>
      </c>
      <c r="AC105" s="554"/>
      <c r="AD105" s="554"/>
      <c r="AE105" s="554"/>
      <c r="AF105" s="554"/>
      <c r="AG105" s="554"/>
      <c r="AH105" s="554"/>
      <c r="AI105" s="554"/>
      <c r="AJ105" s="554"/>
      <c r="AK105" s="554"/>
      <c r="AL105" s="554"/>
      <c r="AM105" s="554"/>
      <c r="AN105" s="554"/>
    </row>
    <row r="106" spans="1:40" s="493" customFormat="1" ht="22.5">
      <c r="A106" s="1313"/>
      <c r="B106" s="1313"/>
      <c r="C106" s="1313"/>
      <c r="D106" s="1313">
        <v>1</v>
      </c>
      <c r="E106" s="1028"/>
      <c r="F106" s="1028"/>
      <c r="G106" s="1026"/>
      <c r="H106" s="1026"/>
      <c r="I106" s="1014"/>
      <c r="J106" s="1009"/>
      <c r="K106" s="1008"/>
      <c r="L106" s="562" t="str">
        <f>mergeValue(A106) &amp;"."&amp; mergeValue(B106)&amp;"."&amp; mergeValue(C106)&amp;"."&amp; mergeValue(D106)</f>
        <v>1.1.1.1</v>
      </c>
      <c r="M106" s="518" t="s">
        <v>21</v>
      </c>
      <c r="N106" s="549"/>
      <c r="O106" s="1385"/>
      <c r="P106" s="1386"/>
      <c r="Q106" s="1386"/>
      <c r="R106" s="1386"/>
      <c r="S106" s="1386"/>
      <c r="T106" s="1386"/>
      <c r="U106" s="1386"/>
      <c r="V106" s="1386"/>
      <c r="W106" s="1386"/>
      <c r="X106" s="1386"/>
      <c r="Y106" s="1386"/>
      <c r="Z106" s="1386"/>
      <c r="AA106" s="1387"/>
      <c r="AB106" s="1129" t="s">
        <v>601</v>
      </c>
      <c r="AC106" s="554"/>
      <c r="AD106" s="554"/>
      <c r="AE106" s="554"/>
      <c r="AF106" s="554"/>
      <c r="AG106" s="554"/>
      <c r="AH106" s="554"/>
      <c r="AI106" s="554"/>
      <c r="AJ106" s="554"/>
      <c r="AK106" s="554"/>
      <c r="AL106" s="554"/>
      <c r="AM106" s="554"/>
      <c r="AN106" s="554"/>
    </row>
    <row r="107" spans="1:40" s="493" customFormat="1" ht="14.25" hidden="1">
      <c r="A107" s="1313"/>
      <c r="B107" s="1313"/>
      <c r="C107" s="1313"/>
      <c r="D107" s="1313"/>
      <c r="E107" s="1313">
        <v>1</v>
      </c>
      <c r="F107" s="1028"/>
      <c r="G107" s="1026"/>
      <c r="H107" s="1026"/>
      <c r="I107" s="1013"/>
      <c r="J107" s="1009"/>
      <c r="K107" s="1008"/>
      <c r="L107" s="562"/>
      <c r="M107" s="524"/>
      <c r="N107" s="550"/>
      <c r="O107" s="1389"/>
      <c r="P107" s="1393"/>
      <c r="Q107" s="1393"/>
      <c r="R107" s="1393"/>
      <c r="S107" s="1393"/>
      <c r="T107" s="1393"/>
      <c r="U107" s="1393"/>
      <c r="V107" s="1393"/>
      <c r="W107" s="1393"/>
      <c r="X107" s="1393"/>
      <c r="Y107" s="1393"/>
      <c r="Z107" s="1393"/>
      <c r="AA107" s="1394"/>
      <c r="AB107" s="1129"/>
      <c r="AC107" s="554"/>
      <c r="AD107" s="554"/>
      <c r="AE107" s="554"/>
      <c r="AF107" s="554"/>
      <c r="AG107" s="554"/>
      <c r="AH107" s="554"/>
      <c r="AI107" s="554"/>
      <c r="AJ107" s="554"/>
      <c r="AK107" s="554"/>
      <c r="AL107" s="554"/>
      <c r="AM107" s="554"/>
      <c r="AN107" s="554"/>
    </row>
    <row r="108" spans="1:40" s="493" customFormat="1" ht="33.75">
      <c r="A108" s="1313"/>
      <c r="B108" s="1313"/>
      <c r="C108" s="1313"/>
      <c r="D108" s="1313"/>
      <c r="E108" s="1313"/>
      <c r="F108" s="1313">
        <v>1</v>
      </c>
      <c r="G108" s="1026"/>
      <c r="H108" s="1026"/>
      <c r="I108" s="1332"/>
      <c r="J108" s="1009"/>
      <c r="K108" s="1008"/>
      <c r="L108" s="562" t="str">
        <f>mergeValue(A108) &amp;"."&amp; mergeValue(B108)&amp;"."&amp; mergeValue(C108)&amp;"."&amp; mergeValue(D108)&amp;"."&amp; mergeValue(F108)</f>
        <v>1.1.1.1.1</v>
      </c>
      <c r="M108" s="525" t="s">
        <v>9</v>
      </c>
      <c r="N108" s="550"/>
      <c r="O108" s="1316"/>
      <c r="P108" s="1317"/>
      <c r="Q108" s="1317"/>
      <c r="R108" s="1317"/>
      <c r="S108" s="1317"/>
      <c r="T108" s="1317"/>
      <c r="U108" s="1317"/>
      <c r="V108" s="1317"/>
      <c r="W108" s="1317"/>
      <c r="X108" s="1317"/>
      <c r="Y108" s="1317"/>
      <c r="Z108" s="1317"/>
      <c r="AA108" s="1318"/>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13"/>
      <c r="B109" s="1313"/>
      <c r="C109" s="1313"/>
      <c r="D109" s="1313"/>
      <c r="E109" s="1313"/>
      <c r="F109" s="1313"/>
      <c r="G109" s="1313">
        <v>1</v>
      </c>
      <c r="H109" s="1026"/>
      <c r="I109" s="1332"/>
      <c r="J109" s="1333"/>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83"/>
      <c r="X109" s="1285" t="s">
        <v>83</v>
      </c>
      <c r="Y109" s="1283"/>
      <c r="Z109" s="1285"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313"/>
      <c r="B110" s="1313"/>
      <c r="C110" s="1313"/>
      <c r="D110" s="1313"/>
      <c r="E110" s="1313"/>
      <c r="F110" s="1313"/>
      <c r="G110" s="1313"/>
      <c r="H110" s="1026">
        <v>1</v>
      </c>
      <c r="I110" s="1332"/>
      <c r="J110" s="1333"/>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83"/>
      <c r="X110" s="1285"/>
      <c r="Y110" s="1283"/>
      <c r="Z110" s="1285"/>
      <c r="AA110" s="637"/>
      <c r="AB110" s="1302" t="s">
        <v>739</v>
      </c>
      <c r="AC110" s="554" t="str">
        <f>strCheckDate(O110:AA110)</f>
        <v/>
      </c>
      <c r="AD110" s="554"/>
      <c r="AE110" s="554"/>
      <c r="AF110" s="558"/>
      <c r="AG110" s="554"/>
      <c r="AH110" s="554"/>
      <c r="AI110" s="554"/>
      <c r="AJ110" s="554"/>
      <c r="AK110" s="554"/>
      <c r="AL110" s="554"/>
      <c r="AM110" s="554"/>
      <c r="AN110" s="554"/>
    </row>
    <row r="111" spans="1:40" s="493" customFormat="1" ht="14.25" hidden="1">
      <c r="A111" s="1313"/>
      <c r="B111" s="1313"/>
      <c r="C111" s="1313"/>
      <c r="D111" s="1313"/>
      <c r="E111" s="1313"/>
      <c r="F111" s="1313"/>
      <c r="G111" s="1313"/>
      <c r="H111" s="1026"/>
      <c r="I111" s="1332"/>
      <c r="J111" s="1333"/>
      <c r="K111" s="1015"/>
      <c r="L111" s="569"/>
      <c r="M111" s="615"/>
      <c r="N111" s="615"/>
      <c r="O111" s="532"/>
      <c r="P111" s="463"/>
      <c r="Q111" s="463"/>
      <c r="R111" s="463"/>
      <c r="S111" s="463"/>
      <c r="T111" s="463"/>
      <c r="U111" s="529"/>
      <c r="V111" s="553"/>
      <c r="W111" s="1284"/>
      <c r="X111" s="1285"/>
      <c r="Y111" s="1284"/>
      <c r="Z111" s="1285"/>
      <c r="AA111" s="507"/>
      <c r="AB111" s="1303"/>
      <c r="AC111" s="554"/>
      <c r="AD111" s="554"/>
      <c r="AE111" s="554"/>
      <c r="AF111" s="558">
        <f ca="1">OFFSET(AF111,-1,0)</f>
        <v>0</v>
      </c>
      <c r="AG111" s="554"/>
      <c r="AH111" s="554"/>
      <c r="AI111" s="554"/>
      <c r="AJ111" s="554"/>
      <c r="AK111" s="554"/>
      <c r="AL111" s="554"/>
      <c r="AM111" s="554"/>
      <c r="AN111" s="554"/>
    </row>
    <row r="112" spans="1:40" s="492" customFormat="1" ht="15" customHeight="1">
      <c r="A112" s="1313"/>
      <c r="B112" s="1313"/>
      <c r="C112" s="1313"/>
      <c r="D112" s="1313"/>
      <c r="E112" s="1313"/>
      <c r="F112" s="1313"/>
      <c r="G112" s="1313"/>
      <c r="H112" s="1026"/>
      <c r="I112" s="1332"/>
      <c r="J112" s="1333"/>
      <c r="K112" s="1017"/>
      <c r="L112" s="508"/>
      <c r="M112" s="527" t="s">
        <v>40</v>
      </c>
      <c r="N112" s="521"/>
      <c r="O112" s="515"/>
      <c r="P112" s="515"/>
      <c r="Q112" s="515"/>
      <c r="R112" s="515"/>
      <c r="S112" s="515"/>
      <c r="T112" s="515"/>
      <c r="U112" s="515"/>
      <c r="V112" s="515"/>
      <c r="W112" s="533"/>
      <c r="X112" s="534"/>
      <c r="Y112" s="533"/>
      <c r="Z112" s="521"/>
      <c r="AA112" s="530"/>
      <c r="AB112" s="1304"/>
      <c r="AC112" s="556"/>
      <c r="AD112" s="556"/>
      <c r="AE112" s="556"/>
      <c r="AF112" s="556"/>
      <c r="AG112" s="556"/>
      <c r="AH112" s="556"/>
      <c r="AI112" s="556"/>
      <c r="AJ112" s="556"/>
      <c r="AK112" s="556"/>
      <c r="AL112" s="556"/>
      <c r="AM112" s="556"/>
      <c r="AN112" s="556"/>
    </row>
    <row r="113" spans="1:40" s="492" customFormat="1" ht="15" customHeight="1">
      <c r="A113" s="1313"/>
      <c r="B113" s="1313"/>
      <c r="C113" s="1313"/>
      <c r="D113" s="1313"/>
      <c r="E113" s="1313"/>
      <c r="F113" s="1313"/>
      <c r="G113" s="1026"/>
      <c r="H113" s="1026"/>
      <c r="I113" s="1332"/>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13"/>
      <c r="B114" s="1313"/>
      <c r="C114" s="1313"/>
      <c r="D114" s="1313"/>
      <c r="E114" s="1313"/>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13"/>
      <c r="B115" s="1313"/>
      <c r="C115" s="1313"/>
      <c r="D115" s="1313"/>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13"/>
      <c r="B116" s="1313"/>
      <c r="C116" s="1313"/>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13"/>
      <c r="B117" s="1313"/>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13"/>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13">
        <v>1</v>
      </c>
      <c r="B125" s="888"/>
      <c r="C125" s="888"/>
      <c r="D125" s="888"/>
      <c r="E125" s="889"/>
      <c r="F125" s="890"/>
      <c r="G125" s="890"/>
      <c r="H125" s="890"/>
      <c r="I125" s="891"/>
      <c r="J125" s="886"/>
      <c r="K125" s="893"/>
      <c r="L125" s="562">
        <f>mergeValue(A125)</f>
        <v>1</v>
      </c>
      <c r="M125" s="610" t="s">
        <v>19</v>
      </c>
      <c r="N125" s="549"/>
      <c r="O125" s="1325"/>
      <c r="P125" s="1325"/>
      <c r="Q125" s="1325"/>
      <c r="R125" s="1325"/>
      <c r="S125" s="1325"/>
      <c r="T125" s="1325"/>
      <c r="U125" s="1325"/>
      <c r="V125" s="1325"/>
      <c r="W125" s="1129" t="s">
        <v>718</v>
      </c>
      <c r="X125" s="554"/>
      <c r="Y125" s="554"/>
      <c r="Z125" s="554"/>
      <c r="AA125" s="554"/>
      <c r="AB125" s="554"/>
      <c r="AC125" s="554"/>
      <c r="AD125" s="554"/>
      <c r="AE125" s="554"/>
      <c r="AF125" s="554"/>
      <c r="AG125" s="554"/>
      <c r="AH125" s="554"/>
    </row>
    <row r="126" spans="1:40" s="493" customFormat="1" ht="22.5">
      <c r="A126" s="1313"/>
      <c r="B126" s="1313">
        <v>1</v>
      </c>
      <c r="C126" s="888"/>
      <c r="D126" s="888"/>
      <c r="E126" s="890"/>
      <c r="F126" s="890"/>
      <c r="G126" s="890"/>
      <c r="H126" s="890"/>
      <c r="I126" s="885"/>
      <c r="J126" s="884"/>
      <c r="K126" s="887"/>
      <c r="L126" s="562" t="str">
        <f>mergeValue(A126) &amp;"."&amp; mergeValue(B126)</f>
        <v>1.1</v>
      </c>
      <c r="M126" s="516" t="s">
        <v>15</v>
      </c>
      <c r="N126" s="549"/>
      <c r="O126" s="1325"/>
      <c r="P126" s="1325"/>
      <c r="Q126" s="1325"/>
      <c r="R126" s="1325"/>
      <c r="S126" s="1325"/>
      <c r="T126" s="1325"/>
      <c r="U126" s="1325"/>
      <c r="V126" s="1325"/>
      <c r="W126" s="1129" t="s">
        <v>459</v>
      </c>
      <c r="X126" s="554"/>
      <c r="Y126" s="554"/>
      <c r="Z126" s="554"/>
      <c r="AA126" s="554"/>
      <c r="AB126" s="554"/>
      <c r="AC126" s="554"/>
      <c r="AD126" s="554"/>
      <c r="AE126" s="554"/>
      <c r="AF126" s="554"/>
      <c r="AG126" s="554"/>
      <c r="AH126" s="554"/>
    </row>
    <row r="127" spans="1:40" s="493" customFormat="1" ht="22.5">
      <c r="A127" s="1313"/>
      <c r="B127" s="1313"/>
      <c r="C127" s="1313">
        <v>1</v>
      </c>
      <c r="D127" s="888"/>
      <c r="E127" s="890"/>
      <c r="F127" s="890"/>
      <c r="G127" s="890"/>
      <c r="H127" s="890"/>
      <c r="I127" s="892"/>
      <c r="J127" s="884"/>
      <c r="K127" s="887"/>
      <c r="L127" s="562" t="str">
        <f>mergeValue(A127) &amp;"."&amp; mergeValue(B127)&amp;"."&amp; mergeValue(C127)</f>
        <v>1.1.1</v>
      </c>
      <c r="M127" s="517" t="s">
        <v>7</v>
      </c>
      <c r="N127" s="549"/>
      <c r="O127" s="1325"/>
      <c r="P127" s="1325"/>
      <c r="Q127" s="1325"/>
      <c r="R127" s="1325"/>
      <c r="S127" s="1325"/>
      <c r="T127" s="1325"/>
      <c r="U127" s="1325"/>
      <c r="V127" s="1325"/>
      <c r="W127" s="1129" t="s">
        <v>600</v>
      </c>
      <c r="X127" s="554"/>
      <c r="Y127" s="554"/>
      <c r="Z127" s="554"/>
      <c r="AA127" s="554"/>
      <c r="AB127" s="554"/>
      <c r="AC127" s="554"/>
      <c r="AD127" s="554"/>
      <c r="AE127" s="554"/>
      <c r="AF127" s="554"/>
      <c r="AG127" s="554"/>
      <c r="AH127" s="554"/>
    </row>
    <row r="128" spans="1:40" s="493" customFormat="1" ht="22.5">
      <c r="A128" s="1313"/>
      <c r="B128" s="1313"/>
      <c r="C128" s="1313"/>
      <c r="D128" s="1313">
        <v>1</v>
      </c>
      <c r="E128" s="890"/>
      <c r="F128" s="890"/>
      <c r="G128" s="890"/>
      <c r="H128" s="890"/>
      <c r="I128" s="892"/>
      <c r="J128" s="884"/>
      <c r="K128" s="887"/>
      <c r="L128" s="562" t="str">
        <f>mergeValue(A128) &amp;"."&amp; mergeValue(B128)&amp;"."&amp; mergeValue(C128)&amp;"."&amp; mergeValue(D128)</f>
        <v>1.1.1.1</v>
      </c>
      <c r="M128" s="518" t="s">
        <v>21</v>
      </c>
      <c r="N128" s="549"/>
      <c r="O128" s="1325"/>
      <c r="P128" s="1325"/>
      <c r="Q128" s="1325"/>
      <c r="R128" s="1325"/>
      <c r="S128" s="1325"/>
      <c r="T128" s="1325"/>
      <c r="U128" s="1325"/>
      <c r="V128" s="1325"/>
      <c r="W128" s="1129" t="s">
        <v>601</v>
      </c>
      <c r="X128" s="554"/>
      <c r="Y128" s="554"/>
      <c r="Z128" s="554"/>
      <c r="AA128" s="554"/>
      <c r="AB128" s="554"/>
      <c r="AC128" s="554"/>
      <c r="AD128" s="554"/>
      <c r="AE128" s="554"/>
      <c r="AF128" s="554"/>
      <c r="AG128" s="554"/>
      <c r="AH128" s="554"/>
    </row>
    <row r="129" spans="1:34" s="493" customFormat="1" ht="11.25" hidden="1" customHeight="1">
      <c r="A129" s="1313"/>
      <c r="B129" s="1313"/>
      <c r="C129" s="1313"/>
      <c r="D129" s="1313"/>
      <c r="E129" s="1313">
        <v>1</v>
      </c>
      <c r="F129" s="890"/>
      <c r="G129" s="890"/>
      <c r="H129" s="888">
        <v>1</v>
      </c>
      <c r="I129" s="1313">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13"/>
      <c r="B130" s="1313"/>
      <c r="C130" s="1313"/>
      <c r="D130" s="1313"/>
      <c r="E130" s="1313"/>
      <c r="F130" s="1313">
        <v>1</v>
      </c>
      <c r="G130" s="888"/>
      <c r="H130" s="888"/>
      <c r="I130" s="1313"/>
      <c r="J130" s="1313">
        <v>1</v>
      </c>
      <c r="K130" s="896"/>
      <c r="L130" s="562" t="str">
        <f>mergeValue(A130) &amp;"."&amp; mergeValue(B130)&amp;"."&amp; mergeValue(C130)&amp;"."&amp; mergeValue(D130)&amp;"."&amp;  mergeValue(F130)</f>
        <v>1.1.1.1.1</v>
      </c>
      <c r="M130" s="525" t="s">
        <v>9</v>
      </c>
      <c r="N130" s="550"/>
      <c r="O130" s="1315"/>
      <c r="P130" s="1315"/>
      <c r="Q130" s="1315"/>
      <c r="R130" s="1315"/>
      <c r="S130" s="1315"/>
      <c r="T130" s="1315"/>
      <c r="U130" s="1315"/>
      <c r="V130" s="1315"/>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313"/>
      <c r="B131" s="1313"/>
      <c r="C131" s="1313"/>
      <c r="D131" s="1313"/>
      <c r="E131" s="1313"/>
      <c r="F131" s="1313"/>
      <c r="G131" s="888">
        <v>1</v>
      </c>
      <c r="H131" s="888"/>
      <c r="I131" s="1313"/>
      <c r="J131" s="1313"/>
      <c r="K131" s="896">
        <v>1</v>
      </c>
      <c r="L131" s="562" t="str">
        <f>mergeValue(A131) &amp;"."&amp; mergeValue(B131)&amp;"."&amp; mergeValue(C131)&amp;"."&amp; mergeValue(D131)&amp;"."&amp; mergeValue(F131)&amp;"."&amp; mergeValue(G131)</f>
        <v>1.1.1.1.1.1</v>
      </c>
      <c r="M131" s="1016"/>
      <c r="N131" s="555"/>
      <c r="O131" s="532"/>
      <c r="P131" s="532"/>
      <c r="Q131" s="1040"/>
      <c r="R131" s="1283"/>
      <c r="S131" s="1285" t="s">
        <v>83</v>
      </c>
      <c r="T131" s="1283"/>
      <c r="U131" s="1285" t="s">
        <v>84</v>
      </c>
      <c r="V131" s="547"/>
      <c r="W131" s="1302"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313"/>
      <c r="B132" s="1313"/>
      <c r="C132" s="1313"/>
      <c r="D132" s="1313"/>
      <c r="E132" s="1313"/>
      <c r="F132" s="1313"/>
      <c r="G132" s="888"/>
      <c r="H132" s="888"/>
      <c r="I132" s="1313"/>
      <c r="J132" s="1313"/>
      <c r="K132" s="896"/>
      <c r="L132" s="569"/>
      <c r="M132" s="615"/>
      <c r="N132" s="555"/>
      <c r="O132" s="532"/>
      <c r="P132" s="532"/>
      <c r="Q132" s="553" t="str">
        <f>R131 &amp; "-" &amp; T131</f>
        <v>-</v>
      </c>
      <c r="R132" s="1284"/>
      <c r="S132" s="1285"/>
      <c r="T132" s="1284"/>
      <c r="U132" s="1285"/>
      <c r="V132" s="547"/>
      <c r="W132" s="1303"/>
      <c r="X132" s="554"/>
      <c r="Y132" s="554"/>
      <c r="Z132" s="554"/>
      <c r="AA132" s="554"/>
      <c r="AB132" s="554"/>
      <c r="AC132" s="554"/>
      <c r="AD132" s="554"/>
      <c r="AE132" s="554"/>
      <c r="AF132" s="554"/>
      <c r="AG132" s="554"/>
      <c r="AH132" s="554"/>
    </row>
    <row r="133" spans="1:34" s="492" customFormat="1" ht="15" customHeight="1">
      <c r="A133" s="1313"/>
      <c r="B133" s="1313"/>
      <c r="C133" s="1313"/>
      <c r="D133" s="1313"/>
      <c r="E133" s="1313"/>
      <c r="F133" s="1313"/>
      <c r="G133" s="890"/>
      <c r="H133" s="888"/>
      <c r="I133" s="1313"/>
      <c r="J133" s="1313"/>
      <c r="K133" s="895"/>
      <c r="L133" s="508"/>
      <c r="M133" s="526" t="s">
        <v>24</v>
      </c>
      <c r="N133" s="521"/>
      <c r="O133" s="515"/>
      <c r="P133" s="515"/>
      <c r="Q133" s="515"/>
      <c r="R133" s="542"/>
      <c r="S133" s="534"/>
      <c r="T133" s="533"/>
      <c r="U133" s="521"/>
      <c r="V133" s="530"/>
      <c r="W133" s="1304"/>
      <c r="X133" s="556"/>
      <c r="Y133" s="556"/>
      <c r="Z133" s="556"/>
      <c r="AA133" s="556"/>
      <c r="AB133" s="556"/>
      <c r="AC133" s="556"/>
      <c r="AD133" s="556"/>
      <c r="AE133" s="556"/>
      <c r="AF133" s="556"/>
      <c r="AG133" s="556"/>
      <c r="AH133" s="556"/>
    </row>
    <row r="134" spans="1:34" s="492" customFormat="1" ht="15" customHeight="1">
      <c r="A134" s="1313"/>
      <c r="B134" s="1313"/>
      <c r="C134" s="1313"/>
      <c r="D134" s="1313"/>
      <c r="E134" s="1313"/>
      <c r="F134" s="890"/>
      <c r="G134" s="890"/>
      <c r="H134" s="888"/>
      <c r="I134" s="1313"/>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13"/>
      <c r="B135" s="1313"/>
      <c r="C135" s="1313"/>
      <c r="D135" s="1313"/>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13"/>
      <c r="B136" s="1313"/>
      <c r="C136" s="1313"/>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13"/>
      <c r="B137" s="1313"/>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13"/>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13">
        <v>1</v>
      </c>
      <c r="B143" s="906"/>
      <c r="C143" s="906"/>
      <c r="D143" s="906"/>
      <c r="E143" s="907"/>
      <c r="F143" s="908"/>
      <c r="G143" s="908"/>
      <c r="H143" s="908"/>
      <c r="I143" s="909"/>
      <c r="J143" s="904"/>
      <c r="K143" s="911"/>
      <c r="L143" s="562">
        <f>mergeValue(A143)</f>
        <v>1</v>
      </c>
      <c r="M143" s="610" t="s">
        <v>19</v>
      </c>
      <c r="N143" s="549"/>
      <c r="O143" s="1325"/>
      <c r="P143" s="1325"/>
      <c r="Q143" s="1325"/>
      <c r="R143" s="1325"/>
      <c r="S143" s="1325"/>
      <c r="T143" s="1325"/>
      <c r="U143" s="1325"/>
      <c r="V143" s="1325"/>
      <c r="W143" s="1129" t="s">
        <v>718</v>
      </c>
      <c r="X143" s="554"/>
      <c r="Y143" s="554"/>
      <c r="Z143" s="554"/>
      <c r="AA143" s="554"/>
      <c r="AB143" s="554"/>
      <c r="AC143" s="554"/>
      <c r="AD143" s="554"/>
      <c r="AE143" s="554"/>
      <c r="AF143" s="554"/>
      <c r="AG143" s="554"/>
      <c r="AH143" s="554"/>
    </row>
    <row r="144" spans="1:34" s="493" customFormat="1" ht="22.5">
      <c r="A144" s="1313"/>
      <c r="B144" s="1313">
        <v>1</v>
      </c>
      <c r="C144" s="906"/>
      <c r="D144" s="906"/>
      <c r="E144" s="908"/>
      <c r="F144" s="908"/>
      <c r="G144" s="908"/>
      <c r="H144" s="908"/>
      <c r="I144" s="903"/>
      <c r="J144" s="902"/>
      <c r="K144" s="905"/>
      <c r="L144" s="562" t="str">
        <f>mergeValue(A144) &amp;"."&amp; mergeValue(B144)</f>
        <v>1.1</v>
      </c>
      <c r="M144" s="516" t="s">
        <v>15</v>
      </c>
      <c r="N144" s="549"/>
      <c r="O144" s="1325"/>
      <c r="P144" s="1325"/>
      <c r="Q144" s="1325"/>
      <c r="R144" s="1325"/>
      <c r="S144" s="1325"/>
      <c r="T144" s="1325"/>
      <c r="U144" s="1325"/>
      <c r="V144" s="1325"/>
      <c r="W144" s="1129" t="s">
        <v>459</v>
      </c>
      <c r="X144" s="554"/>
      <c r="Y144" s="554"/>
      <c r="Z144" s="554"/>
      <c r="AA144" s="554"/>
      <c r="AB144" s="554"/>
      <c r="AC144" s="554"/>
      <c r="AD144" s="554"/>
      <c r="AE144" s="554"/>
      <c r="AF144" s="554"/>
      <c r="AG144" s="554"/>
      <c r="AH144" s="554"/>
    </row>
    <row r="145" spans="1:35" s="493" customFormat="1" ht="22.5">
      <c r="A145" s="1313"/>
      <c r="B145" s="1313"/>
      <c r="C145" s="1313">
        <v>1</v>
      </c>
      <c r="D145" s="906"/>
      <c r="E145" s="908"/>
      <c r="F145" s="908"/>
      <c r="G145" s="908"/>
      <c r="H145" s="908"/>
      <c r="I145" s="910"/>
      <c r="J145" s="902"/>
      <c r="K145" s="905"/>
      <c r="L145" s="562" t="str">
        <f>mergeValue(A145) &amp;"."&amp; mergeValue(B145)&amp;"."&amp; mergeValue(C145)</f>
        <v>1.1.1</v>
      </c>
      <c r="M145" s="517" t="s">
        <v>7</v>
      </c>
      <c r="N145" s="549"/>
      <c r="O145" s="1325"/>
      <c r="P145" s="1325"/>
      <c r="Q145" s="1325"/>
      <c r="R145" s="1325"/>
      <c r="S145" s="1325"/>
      <c r="T145" s="1325"/>
      <c r="U145" s="1325"/>
      <c r="V145" s="1325"/>
      <c r="W145" s="1129" t="s">
        <v>600</v>
      </c>
      <c r="X145" s="554"/>
      <c r="Y145" s="554"/>
      <c r="Z145" s="554"/>
      <c r="AA145" s="554"/>
      <c r="AB145" s="554"/>
      <c r="AC145" s="554"/>
      <c r="AD145" s="554"/>
      <c r="AE145" s="554"/>
      <c r="AF145" s="554"/>
      <c r="AG145" s="554"/>
      <c r="AH145" s="554"/>
    </row>
    <row r="146" spans="1:35" s="493" customFormat="1" ht="22.5">
      <c r="A146" s="1313"/>
      <c r="B146" s="1313"/>
      <c r="C146" s="1313"/>
      <c r="D146" s="1313">
        <v>1</v>
      </c>
      <c r="E146" s="908"/>
      <c r="F146" s="908"/>
      <c r="G146" s="908"/>
      <c r="H146" s="908"/>
      <c r="I146" s="910"/>
      <c r="J146" s="902"/>
      <c r="K146" s="905"/>
      <c r="L146" s="562" t="str">
        <f>mergeValue(A146) &amp;"."&amp; mergeValue(B146)&amp;"."&amp; mergeValue(C146)&amp;"."&amp; mergeValue(D146)</f>
        <v>1.1.1.1</v>
      </c>
      <c r="M146" s="518" t="s">
        <v>21</v>
      </c>
      <c r="N146" s="549"/>
      <c r="O146" s="1325"/>
      <c r="P146" s="1325"/>
      <c r="Q146" s="1325"/>
      <c r="R146" s="1325"/>
      <c r="S146" s="1325"/>
      <c r="T146" s="1325"/>
      <c r="U146" s="1325"/>
      <c r="V146" s="1325"/>
      <c r="W146" s="1129" t="s">
        <v>601</v>
      </c>
      <c r="X146" s="554"/>
      <c r="Y146" s="554"/>
      <c r="Z146" s="554"/>
      <c r="AA146" s="554"/>
      <c r="AB146" s="554"/>
      <c r="AC146" s="554"/>
      <c r="AD146" s="554"/>
      <c r="AE146" s="554"/>
      <c r="AF146" s="554"/>
      <c r="AG146" s="554"/>
      <c r="AH146" s="554"/>
    </row>
    <row r="147" spans="1:35" s="493" customFormat="1" ht="11.25" hidden="1" customHeight="1">
      <c r="A147" s="1313"/>
      <c r="B147" s="1313"/>
      <c r="C147" s="1313"/>
      <c r="D147" s="1313"/>
      <c r="E147" s="1313">
        <v>1</v>
      </c>
      <c r="F147" s="908"/>
      <c r="G147" s="908"/>
      <c r="H147" s="906">
        <v>1</v>
      </c>
      <c r="I147" s="1313">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313"/>
      <c r="B148" s="1313"/>
      <c r="C148" s="1313"/>
      <c r="D148" s="1313"/>
      <c r="E148" s="1313"/>
      <c r="F148" s="1313">
        <v>1</v>
      </c>
      <c r="G148" s="906"/>
      <c r="H148" s="906"/>
      <c r="I148" s="1313"/>
      <c r="J148" s="1313">
        <v>1</v>
      </c>
      <c r="K148" s="914"/>
      <c r="L148" s="562" t="str">
        <f>mergeValue(A148) &amp;"."&amp; mergeValue(B148)&amp;"."&amp; mergeValue(C148)&amp;"."&amp; mergeValue(D148)&amp;"."&amp;  mergeValue(F148)</f>
        <v>1.1.1.1.1</v>
      </c>
      <c r="M148" s="525" t="s">
        <v>9</v>
      </c>
      <c r="N148" s="550"/>
      <c r="O148" s="1315"/>
      <c r="P148" s="1315"/>
      <c r="Q148" s="1315"/>
      <c r="R148" s="1315"/>
      <c r="S148" s="1315"/>
      <c r="T148" s="1315"/>
      <c r="U148" s="1315"/>
      <c r="V148" s="1315"/>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313"/>
      <c r="B149" s="1313"/>
      <c r="C149" s="1313"/>
      <c r="D149" s="1313"/>
      <c r="E149" s="1313"/>
      <c r="F149" s="1313"/>
      <c r="G149" s="906">
        <v>1</v>
      </c>
      <c r="H149" s="906"/>
      <c r="I149" s="1313"/>
      <c r="J149" s="1313"/>
      <c r="K149" s="914">
        <v>1</v>
      </c>
      <c r="L149" s="562" t="str">
        <f>mergeValue(A149) &amp;"."&amp; mergeValue(B149)&amp;"."&amp; mergeValue(C149)&amp;"."&amp; mergeValue(D149)&amp;"."&amp; mergeValue(F149)&amp;"."&amp; mergeValue(G149)</f>
        <v>1.1.1.1.1.1</v>
      </c>
      <c r="M149" s="1016"/>
      <c r="N149" s="555"/>
      <c r="O149" s="532"/>
      <c r="P149" s="532"/>
      <c r="Q149" s="1040"/>
      <c r="R149" s="1283"/>
      <c r="S149" s="1285" t="s">
        <v>83</v>
      </c>
      <c r="T149" s="1283"/>
      <c r="U149" s="1285" t="s">
        <v>84</v>
      </c>
      <c r="V149" s="547"/>
      <c r="W149" s="1302"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313"/>
      <c r="B150" s="1313"/>
      <c r="C150" s="1313"/>
      <c r="D150" s="1313"/>
      <c r="E150" s="1313"/>
      <c r="F150" s="1313"/>
      <c r="G150" s="906"/>
      <c r="H150" s="906"/>
      <c r="I150" s="1313"/>
      <c r="J150" s="1313"/>
      <c r="K150" s="914"/>
      <c r="L150" s="569"/>
      <c r="M150" s="615"/>
      <c r="N150" s="555"/>
      <c r="O150" s="532"/>
      <c r="P150" s="532"/>
      <c r="Q150" s="553" t="str">
        <f>R149 &amp; "-" &amp; T149</f>
        <v>-</v>
      </c>
      <c r="R150" s="1284"/>
      <c r="S150" s="1285"/>
      <c r="T150" s="1284"/>
      <c r="U150" s="1285"/>
      <c r="V150" s="547"/>
      <c r="W150" s="1303"/>
      <c r="X150" s="554"/>
      <c r="Y150" s="554"/>
      <c r="Z150" s="554"/>
      <c r="AA150" s="554"/>
      <c r="AB150" s="554"/>
      <c r="AC150" s="554"/>
      <c r="AD150" s="554"/>
      <c r="AE150" s="554"/>
      <c r="AF150" s="554"/>
      <c r="AG150" s="554"/>
      <c r="AH150" s="554"/>
    </row>
    <row r="151" spans="1:35" s="492" customFormat="1" ht="15" customHeight="1">
      <c r="A151" s="1313"/>
      <c r="B151" s="1313"/>
      <c r="C151" s="1313"/>
      <c r="D151" s="1313"/>
      <c r="E151" s="1313"/>
      <c r="F151" s="1313"/>
      <c r="G151" s="908"/>
      <c r="H151" s="906"/>
      <c r="I151" s="1313"/>
      <c r="J151" s="1313"/>
      <c r="K151" s="913"/>
      <c r="L151" s="508"/>
      <c r="M151" s="526" t="s">
        <v>24</v>
      </c>
      <c r="N151" s="521"/>
      <c r="O151" s="515"/>
      <c r="P151" s="515"/>
      <c r="Q151" s="515"/>
      <c r="R151" s="542"/>
      <c r="S151" s="534"/>
      <c r="T151" s="533"/>
      <c r="U151" s="521"/>
      <c r="V151" s="530"/>
      <c r="W151" s="1304"/>
      <c r="X151" s="556"/>
      <c r="Y151" s="556"/>
      <c r="Z151" s="556"/>
      <c r="AA151" s="556"/>
      <c r="AB151" s="556"/>
      <c r="AC151" s="556"/>
      <c r="AD151" s="556"/>
      <c r="AE151" s="556"/>
      <c r="AF151" s="556"/>
      <c r="AG151" s="556"/>
      <c r="AH151" s="556"/>
    </row>
    <row r="152" spans="1:35" s="492" customFormat="1" ht="15" customHeight="1">
      <c r="A152" s="1313"/>
      <c r="B152" s="1313"/>
      <c r="C152" s="1313"/>
      <c r="D152" s="1313"/>
      <c r="E152" s="1313"/>
      <c r="F152" s="908"/>
      <c r="G152" s="908"/>
      <c r="H152" s="906"/>
      <c r="I152" s="1313"/>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13"/>
      <c r="B153" s="1313"/>
      <c r="C153" s="1313"/>
      <c r="D153" s="1313"/>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13"/>
      <c r="B154" s="1313"/>
      <c r="C154" s="1313"/>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13"/>
      <c r="B155" s="1313"/>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13"/>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13">
        <v>1</v>
      </c>
      <c r="B161" s="849"/>
      <c r="C161" s="849"/>
      <c r="D161" s="849"/>
      <c r="E161" s="850"/>
      <c r="F161" s="851"/>
      <c r="G161" s="851"/>
      <c r="H161" s="851"/>
      <c r="I161" s="852"/>
      <c r="J161" s="847"/>
      <c r="K161" s="854"/>
      <c r="L161" s="562">
        <f>mergeValue(A161)</f>
        <v>1</v>
      </c>
      <c r="M161" s="610" t="s">
        <v>19</v>
      </c>
      <c r="N161" s="549"/>
      <c r="O161" s="1385"/>
      <c r="P161" s="1386"/>
      <c r="Q161" s="1386"/>
      <c r="R161" s="1386"/>
      <c r="S161" s="1386"/>
      <c r="T161" s="1386"/>
      <c r="U161" s="1386"/>
      <c r="V161" s="1387"/>
      <c r="W161" s="1129" t="s">
        <v>718</v>
      </c>
      <c r="X161" s="554"/>
      <c r="Y161" s="554"/>
      <c r="Z161" s="554"/>
      <c r="AA161" s="554"/>
      <c r="AB161" s="554"/>
      <c r="AC161" s="554"/>
      <c r="AD161" s="554"/>
      <c r="AE161" s="554"/>
      <c r="AF161" s="554"/>
      <c r="AG161" s="554"/>
    </row>
    <row r="162" spans="1:33" s="493" customFormat="1" ht="22.5">
      <c r="A162" s="1313"/>
      <c r="B162" s="1313">
        <v>1</v>
      </c>
      <c r="C162" s="849"/>
      <c r="D162" s="849"/>
      <c r="E162" s="851"/>
      <c r="F162" s="851"/>
      <c r="G162" s="851"/>
      <c r="H162" s="851"/>
      <c r="I162" s="846"/>
      <c r="J162" s="845"/>
      <c r="K162" s="848"/>
      <c r="L162" s="562" t="str">
        <f>mergeValue(A162) &amp;"."&amp; mergeValue(B162)</f>
        <v>1.1</v>
      </c>
      <c r="M162" s="516" t="s">
        <v>15</v>
      </c>
      <c r="N162" s="549"/>
      <c r="O162" s="1385"/>
      <c r="P162" s="1386"/>
      <c r="Q162" s="1386"/>
      <c r="R162" s="1386"/>
      <c r="S162" s="1386"/>
      <c r="T162" s="1386"/>
      <c r="U162" s="1386"/>
      <c r="V162" s="1387"/>
      <c r="W162" s="1129" t="s">
        <v>459</v>
      </c>
      <c r="X162" s="554"/>
      <c r="Y162" s="554"/>
      <c r="Z162" s="554"/>
      <c r="AA162" s="554"/>
      <c r="AB162" s="554"/>
      <c r="AC162" s="554"/>
      <c r="AD162" s="554"/>
      <c r="AE162" s="554"/>
      <c r="AF162" s="554"/>
      <c r="AG162" s="554"/>
    </row>
    <row r="163" spans="1:33" s="493" customFormat="1" ht="22.5">
      <c r="A163" s="1313"/>
      <c r="B163" s="1313"/>
      <c r="C163" s="1313">
        <v>1</v>
      </c>
      <c r="D163" s="849"/>
      <c r="E163" s="851"/>
      <c r="F163" s="851"/>
      <c r="G163" s="851"/>
      <c r="H163" s="851"/>
      <c r="I163" s="853"/>
      <c r="J163" s="845"/>
      <c r="K163" s="848"/>
      <c r="L163" s="562" t="str">
        <f>mergeValue(A163) &amp;"."&amp; mergeValue(B163)&amp;"."&amp; mergeValue(C163)</f>
        <v>1.1.1</v>
      </c>
      <c r="M163" s="517" t="s">
        <v>7</v>
      </c>
      <c r="N163" s="549"/>
      <c r="O163" s="1385"/>
      <c r="P163" s="1386"/>
      <c r="Q163" s="1386"/>
      <c r="R163" s="1386"/>
      <c r="S163" s="1386"/>
      <c r="T163" s="1386"/>
      <c r="U163" s="1386"/>
      <c r="V163" s="1387"/>
      <c r="W163" s="1129" t="s">
        <v>600</v>
      </c>
      <c r="X163" s="554"/>
      <c r="Y163" s="554"/>
      <c r="Z163" s="554"/>
      <c r="AA163" s="554"/>
      <c r="AB163" s="554"/>
      <c r="AC163" s="554"/>
      <c r="AD163" s="554"/>
      <c r="AE163" s="554"/>
      <c r="AF163" s="554"/>
      <c r="AG163" s="554"/>
    </row>
    <row r="164" spans="1:33" s="493" customFormat="1" ht="22.5">
      <c r="A164" s="1313"/>
      <c r="B164" s="1313"/>
      <c r="C164" s="1313"/>
      <c r="D164" s="1313">
        <v>1</v>
      </c>
      <c r="E164" s="851"/>
      <c r="F164" s="851"/>
      <c r="G164" s="851"/>
      <c r="H164" s="851"/>
      <c r="I164" s="853"/>
      <c r="J164" s="845"/>
      <c r="K164" s="848"/>
      <c r="L164" s="562" t="str">
        <f>mergeValue(A164) &amp;"."&amp; mergeValue(B164)&amp;"."&amp; mergeValue(C164)&amp;"."&amp; mergeValue(D164)</f>
        <v>1.1.1.1</v>
      </c>
      <c r="M164" s="518" t="s">
        <v>21</v>
      </c>
      <c r="N164" s="549"/>
      <c r="O164" s="1385"/>
      <c r="P164" s="1386"/>
      <c r="Q164" s="1386"/>
      <c r="R164" s="1386"/>
      <c r="S164" s="1386"/>
      <c r="T164" s="1386"/>
      <c r="U164" s="1386"/>
      <c r="V164" s="1387"/>
      <c r="W164" s="1129" t="s">
        <v>601</v>
      </c>
      <c r="X164" s="554"/>
      <c r="Y164" s="554"/>
      <c r="Z164" s="554"/>
      <c r="AA164" s="554"/>
      <c r="AB164" s="554"/>
      <c r="AC164" s="554"/>
      <c r="AD164" s="554"/>
      <c r="AE164" s="554"/>
      <c r="AF164" s="554"/>
      <c r="AG164" s="554"/>
    </row>
    <row r="165" spans="1:33" s="493" customFormat="1" ht="78.75">
      <c r="A165" s="1313"/>
      <c r="B165" s="1313"/>
      <c r="C165" s="1313"/>
      <c r="D165" s="1313"/>
      <c r="E165" s="1313">
        <v>1</v>
      </c>
      <c r="F165" s="851"/>
      <c r="G165" s="851"/>
      <c r="H165" s="849">
        <v>1</v>
      </c>
      <c r="I165" s="1313">
        <v>1</v>
      </c>
      <c r="J165" s="851"/>
      <c r="K165" s="856"/>
      <c r="L165" s="562" t="str">
        <f>mergeValue(A165) &amp;"."&amp; mergeValue(B165)&amp;"."&amp; mergeValue(C165)&amp;"."&amp; mergeValue(D165)&amp;"."&amp; mergeValue(E165)</f>
        <v>1.1.1.1.1</v>
      </c>
      <c r="M165" s="524" t="s">
        <v>8</v>
      </c>
      <c r="N165" s="550"/>
      <c r="O165" s="1316"/>
      <c r="P165" s="1317"/>
      <c r="Q165" s="1317"/>
      <c r="R165" s="1317"/>
      <c r="S165" s="1317"/>
      <c r="T165" s="1317"/>
      <c r="U165" s="1317"/>
      <c r="V165" s="1318"/>
      <c r="W165" s="1129" t="s">
        <v>719</v>
      </c>
      <c r="X165" s="554"/>
      <c r="Y165" s="554"/>
      <c r="Z165" s="554"/>
      <c r="AA165" s="554"/>
      <c r="AB165" s="554"/>
      <c r="AC165" s="554"/>
      <c r="AD165" s="554"/>
      <c r="AE165" s="554"/>
      <c r="AF165" s="554"/>
      <c r="AG165" s="554"/>
    </row>
    <row r="166" spans="1:33" s="493" customFormat="1" ht="33.75">
      <c r="A166" s="1313"/>
      <c r="B166" s="1313"/>
      <c r="C166" s="1313"/>
      <c r="D166" s="1313"/>
      <c r="E166" s="1313"/>
      <c r="F166" s="1313">
        <v>1</v>
      </c>
      <c r="G166" s="849"/>
      <c r="H166" s="849"/>
      <c r="I166" s="1313"/>
      <c r="J166" s="1313">
        <v>1</v>
      </c>
      <c r="K166" s="857"/>
      <c r="L166" s="562" t="str">
        <f>mergeValue(A166) &amp;"."&amp; mergeValue(B166)&amp;"."&amp; mergeValue(C166)&amp;"."&amp; mergeValue(D166)&amp;"."&amp; mergeValue(E166)&amp;"."&amp; mergeValue(F166)</f>
        <v>1.1.1.1.1.1</v>
      </c>
      <c r="M166" s="525" t="s">
        <v>9</v>
      </c>
      <c r="N166" s="550"/>
      <c r="O166" s="1316"/>
      <c r="P166" s="1317"/>
      <c r="Q166" s="1317"/>
      <c r="R166" s="1317"/>
      <c r="S166" s="1317"/>
      <c r="T166" s="1317"/>
      <c r="U166" s="1317"/>
      <c r="V166" s="1318"/>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313"/>
      <c r="B167" s="1313"/>
      <c r="C167" s="1313"/>
      <c r="D167" s="1313"/>
      <c r="E167" s="1313"/>
      <c r="F167" s="1313"/>
      <c r="G167" s="849">
        <v>1</v>
      </c>
      <c r="H167" s="849"/>
      <c r="I167" s="1313"/>
      <c r="J167" s="1313"/>
      <c r="K167" s="857">
        <v>1</v>
      </c>
      <c r="L167" s="562" t="str">
        <f>mergeValue(A167) &amp;"."&amp; mergeValue(B167)&amp;"."&amp; mergeValue(C167)&amp;"."&amp; mergeValue(D167)&amp;"."&amp; mergeValue(E167)&amp;"."&amp; mergeValue(F167)&amp;"."&amp; mergeValue(G167)</f>
        <v>1.1.1.1.1.1.1</v>
      </c>
      <c r="M167" s="1016"/>
      <c r="N167" s="555"/>
      <c r="O167" s="1025"/>
      <c r="P167" s="532"/>
      <c r="Q167" s="532"/>
      <c r="R167" s="1283"/>
      <c r="S167" s="1285" t="s">
        <v>83</v>
      </c>
      <c r="T167" s="1283"/>
      <c r="U167" s="1285" t="s">
        <v>83</v>
      </c>
      <c r="V167" s="547"/>
      <c r="W167" s="1302"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313"/>
      <c r="B168" s="1313"/>
      <c r="C168" s="1313"/>
      <c r="D168" s="1313"/>
      <c r="E168" s="1313"/>
      <c r="F168" s="1313"/>
      <c r="G168" s="849"/>
      <c r="H168" s="849"/>
      <c r="I168" s="1313"/>
      <c r="J168" s="1313"/>
      <c r="K168" s="857"/>
      <c r="L168" s="569"/>
      <c r="M168" s="615"/>
      <c r="N168" s="555"/>
      <c r="O168" s="553"/>
      <c r="P168" s="532"/>
      <c r="Q168" s="553" t="str">
        <f>R167 &amp; "-" &amp; T167</f>
        <v>-</v>
      </c>
      <c r="R168" s="1284"/>
      <c r="S168" s="1285"/>
      <c r="T168" s="1284"/>
      <c r="U168" s="1285"/>
      <c r="V168" s="547"/>
      <c r="W168" s="1303"/>
      <c r="X168" s="554"/>
      <c r="Y168" s="554"/>
      <c r="Z168" s="554"/>
      <c r="AA168" s="554"/>
      <c r="AB168" s="554"/>
      <c r="AC168" s="554"/>
      <c r="AD168" s="554"/>
      <c r="AE168" s="554"/>
      <c r="AF168" s="554"/>
      <c r="AG168" s="554"/>
    </row>
    <row r="169" spans="1:33" s="492" customFormat="1" ht="15" customHeight="1">
      <c r="A169" s="1313"/>
      <c r="B169" s="1313"/>
      <c r="C169" s="1313"/>
      <c r="D169" s="1313"/>
      <c r="E169" s="1313"/>
      <c r="F169" s="1313"/>
      <c r="G169" s="851"/>
      <c r="H169" s="849"/>
      <c r="I169" s="1313"/>
      <c r="J169" s="1313"/>
      <c r="K169" s="856"/>
      <c r="L169" s="508"/>
      <c r="M169" s="527" t="s">
        <v>24</v>
      </c>
      <c r="N169" s="521"/>
      <c r="O169" s="515"/>
      <c r="P169" s="515"/>
      <c r="Q169" s="515"/>
      <c r="R169" s="542"/>
      <c r="S169" s="534"/>
      <c r="T169" s="533"/>
      <c r="U169" s="521"/>
      <c r="V169" s="530"/>
      <c r="W169" s="1304"/>
      <c r="X169" s="556"/>
      <c r="Y169" s="556"/>
      <c r="Z169" s="556"/>
      <c r="AA169" s="556"/>
      <c r="AB169" s="556"/>
      <c r="AC169" s="556"/>
      <c r="AD169" s="556"/>
      <c r="AE169" s="556"/>
      <c r="AF169" s="556"/>
      <c r="AG169" s="556"/>
    </row>
    <row r="170" spans="1:33" s="492" customFormat="1" ht="15" customHeight="1">
      <c r="A170" s="1313"/>
      <c r="B170" s="1313"/>
      <c r="C170" s="1313"/>
      <c r="D170" s="1313"/>
      <c r="E170" s="1313"/>
      <c r="F170" s="851"/>
      <c r="G170" s="851"/>
      <c r="H170" s="849"/>
      <c r="I170" s="1313"/>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13"/>
      <c r="B171" s="1313"/>
      <c r="C171" s="1313"/>
      <c r="D171" s="1313"/>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13"/>
      <c r="B172" s="1313"/>
      <c r="C172" s="1313"/>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13"/>
      <c r="B173" s="1313"/>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13"/>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13">
        <v>1</v>
      </c>
      <c r="B179" s="928"/>
      <c r="C179" s="928"/>
      <c r="D179" s="928"/>
      <c r="E179" s="928"/>
      <c r="F179" s="928"/>
      <c r="G179" s="929"/>
      <c r="H179" s="929"/>
      <c r="I179" s="931"/>
      <c r="J179" s="923"/>
      <c r="K179" s="923"/>
      <c r="L179" s="688">
        <f>mergeValue(A179)</f>
        <v>1</v>
      </c>
      <c r="M179" s="610" t="s">
        <v>19</v>
      </c>
      <c r="N179" s="681"/>
      <c r="O179" s="1385"/>
      <c r="P179" s="1386"/>
      <c r="Q179" s="1386"/>
      <c r="R179" s="1386"/>
      <c r="S179" s="1386"/>
      <c r="T179" s="1386"/>
      <c r="U179" s="1386"/>
      <c r="V179" s="1386"/>
      <c r="W179" s="1387"/>
      <c r="X179" s="1097" t="s">
        <v>718</v>
      </c>
      <c r="Y179" s="683"/>
      <c r="Z179" s="683"/>
      <c r="AA179" s="683"/>
      <c r="AB179" s="683"/>
      <c r="AC179" s="683"/>
      <c r="AD179" s="683"/>
      <c r="AE179" s="683"/>
      <c r="AF179" s="683"/>
      <c r="AG179" s="683"/>
    </row>
    <row r="180" spans="1:47" s="651" customFormat="1" ht="22.5">
      <c r="A180" s="1313"/>
      <c r="B180" s="1313">
        <v>1</v>
      </c>
      <c r="C180" s="928"/>
      <c r="D180" s="928"/>
      <c r="E180" s="928"/>
      <c r="F180" s="928"/>
      <c r="G180" s="933"/>
      <c r="H180" s="930"/>
      <c r="I180" s="935"/>
      <c r="J180" s="920"/>
      <c r="K180" s="919"/>
      <c r="L180" s="688" t="str">
        <f>mergeValue(A180) &amp;"."&amp; mergeValue(B180)</f>
        <v>1.1</v>
      </c>
      <c r="M180" s="658" t="s">
        <v>15</v>
      </c>
      <c r="N180" s="681"/>
      <c r="O180" s="1385"/>
      <c r="P180" s="1386"/>
      <c r="Q180" s="1386"/>
      <c r="R180" s="1386"/>
      <c r="S180" s="1386"/>
      <c r="T180" s="1386"/>
      <c r="U180" s="1386"/>
      <c r="V180" s="1386"/>
      <c r="W180" s="1387"/>
      <c r="X180" s="1097" t="s">
        <v>459</v>
      </c>
      <c r="Y180" s="683"/>
      <c r="Z180" s="683"/>
      <c r="AA180" s="683"/>
      <c r="AB180" s="683"/>
      <c r="AC180" s="683"/>
      <c r="AD180" s="683"/>
      <c r="AE180" s="683"/>
      <c r="AF180" s="683"/>
      <c r="AG180" s="683"/>
    </row>
    <row r="181" spans="1:47" s="651" customFormat="1" ht="22.5">
      <c r="A181" s="1313"/>
      <c r="B181" s="1313"/>
      <c r="C181" s="1313">
        <v>1</v>
      </c>
      <c r="D181" s="928"/>
      <c r="E181" s="928"/>
      <c r="F181" s="928"/>
      <c r="G181" s="933"/>
      <c r="H181" s="930"/>
      <c r="I181" s="936"/>
      <c r="J181" s="920"/>
      <c r="K181" s="919"/>
      <c r="L181" s="688" t="str">
        <f>mergeValue(A181) &amp;"."&amp; mergeValue(B181)&amp;"."&amp; mergeValue(C181)</f>
        <v>1.1.1</v>
      </c>
      <c r="M181" s="659" t="s">
        <v>7</v>
      </c>
      <c r="N181" s="681"/>
      <c r="O181" s="1385"/>
      <c r="P181" s="1386"/>
      <c r="Q181" s="1386"/>
      <c r="R181" s="1386"/>
      <c r="S181" s="1386"/>
      <c r="T181" s="1386"/>
      <c r="U181" s="1386"/>
      <c r="V181" s="1386"/>
      <c r="W181" s="1387"/>
      <c r="X181" s="1097" t="s">
        <v>600</v>
      </c>
      <c r="Y181" s="683"/>
      <c r="Z181" s="683"/>
      <c r="AA181" s="683"/>
      <c r="AB181" s="683"/>
      <c r="AC181" s="683"/>
      <c r="AD181" s="683"/>
      <c r="AE181" s="683"/>
      <c r="AF181" s="683"/>
      <c r="AG181" s="683"/>
    </row>
    <row r="182" spans="1:47" s="651" customFormat="1" ht="22.5">
      <c r="A182" s="1313"/>
      <c r="B182" s="1313"/>
      <c r="C182" s="1313"/>
      <c r="D182" s="1313">
        <v>1</v>
      </c>
      <c r="E182" s="928"/>
      <c r="F182" s="928"/>
      <c r="G182" s="933"/>
      <c r="H182" s="930"/>
      <c r="I182" s="936"/>
      <c r="J182" s="934"/>
      <c r="K182" s="919"/>
      <c r="L182" s="688" t="str">
        <f>mergeValue(A182) &amp;"."&amp; mergeValue(B182)&amp;"."&amp; mergeValue(C182)&amp;"."&amp; mergeValue(D182)</f>
        <v>1.1.1.1</v>
      </c>
      <c r="M182" s="660" t="s">
        <v>21</v>
      </c>
      <c r="N182" s="681"/>
      <c r="O182" s="1385"/>
      <c r="P182" s="1386"/>
      <c r="Q182" s="1386"/>
      <c r="R182" s="1386"/>
      <c r="S182" s="1386"/>
      <c r="T182" s="1386"/>
      <c r="U182" s="1386"/>
      <c r="V182" s="1386"/>
      <c r="W182" s="1387"/>
      <c r="X182" s="968" t="s">
        <v>623</v>
      </c>
      <c r="Y182" s="683"/>
      <c r="Z182" s="683"/>
      <c r="AA182" s="683"/>
      <c r="AB182" s="683"/>
      <c r="AC182" s="683"/>
      <c r="AD182" s="683"/>
      <c r="AE182" s="683"/>
      <c r="AF182" s="683"/>
      <c r="AG182" s="683"/>
    </row>
    <row r="183" spans="1:47" s="651" customFormat="1" ht="56.25" customHeight="1">
      <c r="A183" s="1313"/>
      <c r="B183" s="1313"/>
      <c r="C183" s="1313"/>
      <c r="D183" s="1313"/>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302" t="s">
        <v>748</v>
      </c>
      <c r="Y183" s="683" t="str">
        <f>strCheckDateTwo(N183:W183)</f>
        <v/>
      </c>
      <c r="Z183" s="683"/>
      <c r="AA183" s="683"/>
      <c r="AB183" s="683"/>
      <c r="AC183" s="683"/>
      <c r="AD183" s="683"/>
      <c r="AE183" s="683"/>
      <c r="AF183" s="683"/>
      <c r="AG183" s="683"/>
    </row>
    <row r="184" spans="1:47" s="651" customFormat="1" ht="14.25" hidden="1" customHeight="1">
      <c r="A184" s="1313"/>
      <c r="B184" s="1313"/>
      <c r="C184" s="1313"/>
      <c r="D184" s="1313"/>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303"/>
      <c r="Y184" s="683"/>
      <c r="Z184" s="683"/>
      <c r="AA184" s="683"/>
      <c r="AB184" s="683"/>
      <c r="AC184" s="683"/>
      <c r="AD184" s="683"/>
      <c r="AE184" s="683"/>
      <c r="AF184" s="683"/>
      <c r="AG184" s="683"/>
    </row>
    <row r="185" spans="1:47" s="651" customFormat="1" ht="15" customHeight="1">
      <c r="A185" s="1313"/>
      <c r="B185" s="1313"/>
      <c r="C185" s="1313"/>
      <c r="D185" s="1313"/>
      <c r="E185" s="928"/>
      <c r="F185" s="928"/>
      <c r="G185" s="933"/>
      <c r="H185" s="930"/>
      <c r="I185" s="936"/>
      <c r="J185" s="934"/>
      <c r="K185" s="924"/>
      <c r="L185" s="654"/>
      <c r="M185" s="663" t="s">
        <v>5</v>
      </c>
      <c r="N185" s="661"/>
      <c r="O185" s="657"/>
      <c r="P185" s="657"/>
      <c r="Q185" s="657"/>
      <c r="R185" s="657"/>
      <c r="S185" s="673"/>
      <c r="T185" s="669"/>
      <c r="U185" s="668"/>
      <c r="V185" s="661"/>
      <c r="W185" s="661"/>
      <c r="X185" s="1304"/>
      <c r="Y185" s="683"/>
      <c r="Z185" s="683"/>
      <c r="AA185" s="683"/>
      <c r="AB185" s="683"/>
      <c r="AC185" s="683"/>
      <c r="AD185" s="683"/>
      <c r="AE185" s="683"/>
      <c r="AF185" s="683"/>
      <c r="AG185" s="683"/>
    </row>
    <row r="186" spans="1:47" s="650" customFormat="1" ht="15" customHeight="1">
      <c r="A186" s="1313"/>
      <c r="B186" s="1313"/>
      <c r="C186" s="1313"/>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13"/>
      <c r="B187" s="1313"/>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13"/>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13">
        <v>1</v>
      </c>
      <c r="B193" s="963"/>
      <c r="C193" s="963"/>
      <c r="D193" s="963"/>
      <c r="E193" s="963"/>
      <c r="F193" s="956"/>
      <c r="G193" s="962"/>
      <c r="H193" s="962"/>
      <c r="I193" s="944"/>
      <c r="J193" s="943"/>
      <c r="K193" s="943"/>
      <c r="L193" s="688">
        <f>mergeValue(A193)</f>
        <v>1</v>
      </c>
      <c r="M193" s="610" t="s">
        <v>19</v>
      </c>
      <c r="N193" s="1417"/>
      <c r="O193" s="1418"/>
      <c r="P193" s="1418"/>
      <c r="Q193" s="1418"/>
      <c r="R193" s="1418"/>
      <c r="S193" s="1418"/>
      <c r="T193" s="1418"/>
      <c r="U193" s="1418"/>
      <c r="V193" s="1418"/>
      <c r="W193" s="1418"/>
      <c r="X193" s="1418"/>
      <c r="Y193" s="1418"/>
      <c r="Z193" s="1418"/>
      <c r="AA193" s="1418"/>
      <c r="AB193" s="1418"/>
      <c r="AC193" s="1418"/>
      <c r="AD193" s="1418"/>
      <c r="AE193" s="1418"/>
      <c r="AF193" s="1419"/>
      <c r="AG193" s="1097" t="s">
        <v>718</v>
      </c>
      <c r="AH193" s="683"/>
      <c r="AI193" s="683"/>
      <c r="AJ193" s="683"/>
      <c r="AK193" s="683"/>
      <c r="AL193" s="683"/>
      <c r="AM193" s="683"/>
      <c r="AN193" s="683"/>
      <c r="AO193" s="683"/>
      <c r="AP193" s="683"/>
      <c r="AQ193" s="683"/>
      <c r="AR193" s="683"/>
    </row>
    <row r="194" spans="1:46" s="651" customFormat="1" ht="22.5">
      <c r="A194" s="1313"/>
      <c r="B194" s="1313">
        <v>1</v>
      </c>
      <c r="C194" s="963"/>
      <c r="D194" s="963"/>
      <c r="E194" s="963"/>
      <c r="F194" s="956"/>
      <c r="G194" s="965"/>
      <c r="H194" s="966"/>
      <c r="I194" s="945"/>
      <c r="J194" s="940"/>
      <c r="K194" s="938"/>
      <c r="L194" s="688" t="str">
        <f>mergeValue(A194) &amp;"."&amp; mergeValue(B194)</f>
        <v>1.1</v>
      </c>
      <c r="M194" s="658" t="s">
        <v>15</v>
      </c>
      <c r="N194" s="1382"/>
      <c r="O194" s="1383"/>
      <c r="P194" s="1383"/>
      <c r="Q194" s="1383"/>
      <c r="R194" s="1383"/>
      <c r="S194" s="1383"/>
      <c r="T194" s="1383"/>
      <c r="U194" s="1383"/>
      <c r="V194" s="1383"/>
      <c r="W194" s="1383"/>
      <c r="X194" s="1383"/>
      <c r="Y194" s="1383"/>
      <c r="Z194" s="1383"/>
      <c r="AA194" s="1383"/>
      <c r="AB194" s="1383"/>
      <c r="AC194" s="1383"/>
      <c r="AD194" s="1383"/>
      <c r="AE194" s="1383"/>
      <c r="AF194" s="1384"/>
      <c r="AG194" s="1097" t="s">
        <v>459</v>
      </c>
      <c r="AH194" s="683"/>
      <c r="AI194" s="683"/>
      <c r="AJ194" s="683"/>
      <c r="AK194" s="683"/>
      <c r="AL194" s="683"/>
      <c r="AM194" s="683"/>
      <c r="AN194" s="683"/>
      <c r="AO194" s="683"/>
      <c r="AP194" s="683"/>
      <c r="AQ194" s="683"/>
      <c r="AR194" s="683"/>
    </row>
    <row r="195" spans="1:46" s="651" customFormat="1" ht="22.5">
      <c r="A195" s="1313"/>
      <c r="B195" s="1313"/>
      <c r="C195" s="1313">
        <v>1</v>
      </c>
      <c r="D195" s="963"/>
      <c r="E195" s="963"/>
      <c r="F195" s="956"/>
      <c r="G195" s="965"/>
      <c r="H195" s="966"/>
      <c r="I195" s="945"/>
      <c r="J195" s="940"/>
      <c r="K195" s="938"/>
      <c r="L195" s="688" t="str">
        <f>mergeValue(A195) &amp;"."&amp; mergeValue(B195)&amp;"."&amp; mergeValue(C195)</f>
        <v>1.1.1</v>
      </c>
      <c r="M195" s="659" t="s">
        <v>7</v>
      </c>
      <c r="N195" s="1382"/>
      <c r="O195" s="1383"/>
      <c r="P195" s="1383"/>
      <c r="Q195" s="1383"/>
      <c r="R195" s="1383"/>
      <c r="S195" s="1383"/>
      <c r="T195" s="1383"/>
      <c r="U195" s="1383"/>
      <c r="V195" s="1383"/>
      <c r="W195" s="1383"/>
      <c r="X195" s="1383"/>
      <c r="Y195" s="1383"/>
      <c r="Z195" s="1383"/>
      <c r="AA195" s="1383"/>
      <c r="AB195" s="1383"/>
      <c r="AC195" s="1383"/>
      <c r="AD195" s="1383"/>
      <c r="AE195" s="1383"/>
      <c r="AF195" s="1384"/>
      <c r="AG195" s="1097" t="s">
        <v>600</v>
      </c>
      <c r="AH195" s="683"/>
      <c r="AI195" s="683"/>
      <c r="AJ195" s="683"/>
      <c r="AK195" s="683"/>
      <c r="AL195" s="683"/>
      <c r="AM195" s="683"/>
      <c r="AN195" s="683"/>
      <c r="AO195" s="683"/>
      <c r="AP195" s="683"/>
      <c r="AQ195" s="683"/>
      <c r="AR195" s="683"/>
    </row>
    <row r="196" spans="1:46" s="651" customFormat="1" ht="15" customHeight="1">
      <c r="A196" s="1313"/>
      <c r="B196" s="1313"/>
      <c r="C196" s="1313"/>
      <c r="D196" s="1313">
        <v>1</v>
      </c>
      <c r="E196" s="963"/>
      <c r="F196" s="956"/>
      <c r="G196" s="965"/>
      <c r="H196" s="966"/>
      <c r="I196" s="945"/>
      <c r="J196" s="940"/>
      <c r="K196" s="938"/>
      <c r="L196" s="688" t="str">
        <f>mergeValue(A196) &amp;"."&amp; mergeValue(B196)&amp;"."&amp; mergeValue(C196)&amp;"."&amp; mergeValue(D196)</f>
        <v>1.1.1.1</v>
      </c>
      <c r="M196" s="660" t="s">
        <v>21</v>
      </c>
      <c r="N196" s="1382"/>
      <c r="O196" s="1383"/>
      <c r="P196" s="1383"/>
      <c r="Q196" s="1383"/>
      <c r="R196" s="1383"/>
      <c r="S196" s="1383"/>
      <c r="T196" s="1383"/>
      <c r="U196" s="1383"/>
      <c r="V196" s="1383"/>
      <c r="W196" s="1383"/>
      <c r="X196" s="1383"/>
      <c r="Y196" s="1383"/>
      <c r="Z196" s="1383"/>
      <c r="AA196" s="1383"/>
      <c r="AB196" s="1383"/>
      <c r="AC196" s="1383"/>
      <c r="AD196" s="1383"/>
      <c r="AE196" s="1383"/>
      <c r="AF196" s="1384"/>
      <c r="AG196" s="1097" t="s">
        <v>623</v>
      </c>
      <c r="AH196" s="683"/>
      <c r="AI196" s="683"/>
      <c r="AJ196" s="683"/>
      <c r="AK196" s="683"/>
      <c r="AL196" s="683"/>
      <c r="AM196" s="683"/>
      <c r="AN196" s="683"/>
      <c r="AO196" s="683"/>
      <c r="AP196" s="683"/>
      <c r="AQ196" s="683"/>
      <c r="AR196" s="683"/>
    </row>
    <row r="197" spans="1:46" s="651" customFormat="1" ht="17.100000000000001" customHeight="1">
      <c r="A197" s="1313"/>
      <c r="B197" s="1313"/>
      <c r="C197" s="1313"/>
      <c r="D197" s="1313"/>
      <c r="E197" s="1313">
        <v>1</v>
      </c>
      <c r="F197" s="956"/>
      <c r="G197" s="965"/>
      <c r="H197" s="966"/>
      <c r="I197" s="967"/>
      <c r="J197" s="957"/>
      <c r="K197" s="1228"/>
      <c r="L197" s="1349" t="str">
        <f>mergeValue(A197) &amp;"."&amp; mergeValue(B197)&amp;"."&amp; mergeValue(C197)&amp;"."&amp; mergeValue(D197)&amp;"."&amp; mergeValue(E197)</f>
        <v>1.1.1.1.1</v>
      </c>
      <c r="M197" s="1350"/>
      <c r="N197" s="1285" t="s">
        <v>83</v>
      </c>
      <c r="O197" s="1344"/>
      <c r="P197" s="1340">
        <v>1</v>
      </c>
      <c r="Q197" s="1392"/>
      <c r="R197" s="1285" t="s">
        <v>83</v>
      </c>
      <c r="S197" s="1344"/>
      <c r="T197" s="1340">
        <v>1</v>
      </c>
      <c r="U197" s="1392"/>
      <c r="V197" s="1285" t="s">
        <v>83</v>
      </c>
      <c r="W197" s="666"/>
      <c r="X197" s="655">
        <v>1</v>
      </c>
      <c r="Y197" s="1042"/>
      <c r="Z197" s="638"/>
      <c r="AA197" s="638"/>
      <c r="AB197" s="1283"/>
      <c r="AC197" s="1285" t="s">
        <v>83</v>
      </c>
      <c r="AD197" s="1283"/>
      <c r="AE197" s="1285" t="s">
        <v>83</v>
      </c>
      <c r="AF197" s="680"/>
      <c r="AG197" s="1337"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13"/>
      <c r="B198" s="1313"/>
      <c r="C198" s="1313"/>
      <c r="D198" s="1313"/>
      <c r="E198" s="1313"/>
      <c r="F198" s="956"/>
      <c r="G198" s="965"/>
      <c r="H198" s="966"/>
      <c r="I198" s="967"/>
      <c r="J198" s="957"/>
      <c r="K198" s="1228"/>
      <c r="L198" s="1349"/>
      <c r="M198" s="1350"/>
      <c r="N198" s="1285"/>
      <c r="O198" s="1344"/>
      <c r="P198" s="1340"/>
      <c r="Q198" s="1392"/>
      <c r="R198" s="1285"/>
      <c r="S198" s="1344"/>
      <c r="T198" s="1340"/>
      <c r="U198" s="1392"/>
      <c r="V198" s="1285"/>
      <c r="W198" s="689"/>
      <c r="X198" s="670"/>
      <c r="Y198" s="670"/>
      <c r="Z198" s="672"/>
      <c r="AA198" s="572" t="str">
        <f>AB197 &amp; "-" &amp; AD197</f>
        <v>-</v>
      </c>
      <c r="AB198" s="1284"/>
      <c r="AC198" s="1285"/>
      <c r="AD198" s="1284"/>
      <c r="AE198" s="1285"/>
      <c r="AF198" s="639"/>
      <c r="AG198" s="1338"/>
      <c r="AH198" s="683"/>
      <c r="AI198" s="686"/>
      <c r="AJ198" s="686"/>
      <c r="AK198" s="686"/>
      <c r="AL198" s="686"/>
      <c r="AM198" s="686"/>
      <c r="AN198" s="686"/>
      <c r="AO198" s="683"/>
      <c r="AP198" s="683"/>
      <c r="AQ198" s="683"/>
      <c r="AR198" s="683"/>
    </row>
    <row r="199" spans="1:46" s="651" customFormat="1" ht="17.100000000000001" customHeight="1">
      <c r="A199" s="1313"/>
      <c r="B199" s="1313"/>
      <c r="C199" s="1313"/>
      <c r="D199" s="1313"/>
      <c r="E199" s="1313"/>
      <c r="F199" s="956"/>
      <c r="G199" s="965"/>
      <c r="H199" s="966"/>
      <c r="I199" s="967"/>
      <c r="J199" s="957"/>
      <c r="K199" s="1228"/>
      <c r="L199" s="1349"/>
      <c r="M199" s="1350"/>
      <c r="N199" s="1285"/>
      <c r="O199" s="1344"/>
      <c r="P199" s="1340"/>
      <c r="Q199" s="1392"/>
      <c r="R199" s="1285"/>
      <c r="S199" s="571"/>
      <c r="T199" s="664"/>
      <c r="U199" s="670"/>
      <c r="V199" s="671"/>
      <c r="W199" s="671"/>
      <c r="X199" s="671"/>
      <c r="Y199" s="671"/>
      <c r="Z199" s="672"/>
      <c r="AA199" s="672"/>
      <c r="AB199" s="673"/>
      <c r="AC199" s="669"/>
      <c r="AD199" s="669"/>
      <c r="AE199" s="673"/>
      <c r="AF199" s="669"/>
      <c r="AG199" s="1338"/>
      <c r="AH199" s="683"/>
      <c r="AI199" s="686"/>
      <c r="AJ199" s="686"/>
      <c r="AK199" s="686"/>
      <c r="AL199" s="686"/>
      <c r="AM199" s="686"/>
      <c r="AN199" s="686"/>
      <c r="AO199" s="683"/>
      <c r="AP199" s="683"/>
      <c r="AQ199" s="683"/>
      <c r="AR199" s="683"/>
    </row>
    <row r="200" spans="1:46" s="651" customFormat="1" ht="17.100000000000001" customHeight="1">
      <c r="A200" s="1313"/>
      <c r="B200" s="1313"/>
      <c r="C200" s="1313"/>
      <c r="D200" s="1313"/>
      <c r="E200" s="1313"/>
      <c r="F200" s="956"/>
      <c r="G200" s="965"/>
      <c r="H200" s="966"/>
      <c r="I200" s="967"/>
      <c r="J200" s="957"/>
      <c r="K200" s="1228"/>
      <c r="L200" s="1349"/>
      <c r="M200" s="1350"/>
      <c r="N200" s="1285"/>
      <c r="O200" s="674"/>
      <c r="P200" s="676"/>
      <c r="Q200" s="675"/>
      <c r="R200" s="671"/>
      <c r="S200" s="671"/>
      <c r="T200" s="671"/>
      <c r="U200" s="671"/>
      <c r="V200" s="671"/>
      <c r="W200" s="671"/>
      <c r="X200" s="671"/>
      <c r="Y200" s="671"/>
      <c r="Z200" s="672"/>
      <c r="AA200" s="672"/>
      <c r="AB200" s="673"/>
      <c r="AC200" s="669"/>
      <c r="AD200" s="669"/>
      <c r="AE200" s="673"/>
      <c r="AF200" s="669"/>
      <c r="AG200" s="1338"/>
      <c r="AH200" s="683"/>
      <c r="AI200" s="686"/>
      <c r="AJ200" s="686"/>
      <c r="AK200" s="686"/>
      <c r="AL200" s="686"/>
      <c r="AM200" s="686"/>
      <c r="AN200" s="686"/>
      <c r="AO200" s="683"/>
      <c r="AP200" s="683"/>
      <c r="AQ200" s="683"/>
      <c r="AR200" s="683"/>
    </row>
    <row r="201" spans="1:46" s="650" customFormat="1" ht="15" customHeight="1">
      <c r="A201" s="1313"/>
      <c r="B201" s="1313"/>
      <c r="C201" s="1313"/>
      <c r="D201" s="1313"/>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39"/>
      <c r="AH201" s="685"/>
      <c r="AI201" s="685"/>
      <c r="AJ201" s="687"/>
      <c r="AK201" s="687"/>
      <c r="AL201" s="687"/>
      <c r="AM201" s="687"/>
      <c r="AN201" s="687"/>
      <c r="AO201" s="685"/>
      <c r="AP201" s="685"/>
      <c r="AQ201" s="685"/>
      <c r="AR201" s="685"/>
    </row>
    <row r="202" spans="1:46" s="650" customFormat="1" ht="15" customHeight="1">
      <c r="A202" s="1313"/>
      <c r="B202" s="1313"/>
      <c r="C202" s="1313"/>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13"/>
      <c r="B203" s="1313"/>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13"/>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5"/>
      <c r="R207" s="150"/>
      <c r="S207" s="150"/>
      <c r="T207" s="150"/>
      <c r="U207" s="1315"/>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5"/>
      <c r="R208" s="150"/>
      <c r="S208" s="150"/>
      <c r="T208" s="150"/>
      <c r="U208" s="1315"/>
      <c r="V208" s="150"/>
      <c r="W208" s="150"/>
      <c r="X208" s="150"/>
      <c r="Y208" s="150"/>
      <c r="Z208" s="150"/>
      <c r="AA208" s="150"/>
      <c r="AB208" s="150"/>
      <c r="AC208" s="150"/>
    </row>
    <row r="209" spans="1:83" ht="15" customHeight="1">
      <c r="G209" s="149"/>
      <c r="H209" s="150"/>
      <c r="I209" s="150"/>
      <c r="J209" s="80"/>
      <c r="K209" s="150"/>
      <c r="L209" s="150"/>
      <c r="M209" s="150"/>
      <c r="N209" s="150"/>
      <c r="O209" s="150"/>
      <c r="Q209" s="1315"/>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88" t="s">
        <v>84</v>
      </c>
      <c r="O211" s="1344"/>
      <c r="P211" s="1340">
        <v>1</v>
      </c>
      <c r="Q211" s="1389"/>
      <c r="R211" s="1285" t="s">
        <v>83</v>
      </c>
      <c r="S211" s="1415"/>
      <c r="T211" s="1390">
        <v>1</v>
      </c>
      <c r="U211" s="1316"/>
      <c r="V211" s="1285"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88"/>
      <c r="O212" s="1344"/>
      <c r="P212" s="1340"/>
      <c r="Q212" s="1389"/>
      <c r="R212" s="1285"/>
      <c r="S212" s="1416"/>
      <c r="T212" s="1391"/>
      <c r="U212" s="1316"/>
      <c r="V212" s="1285"/>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88"/>
      <c r="O213" s="1344"/>
      <c r="P213" s="1340"/>
      <c r="Q213" s="1389"/>
      <c r="R213" s="1285"/>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85"/>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13">
        <v>1</v>
      </c>
      <c r="B220" s="831"/>
      <c r="C220" s="831"/>
      <c r="D220" s="831"/>
      <c r="E220" s="832"/>
      <c r="F220" s="833"/>
      <c r="G220" s="833"/>
      <c r="H220" s="833"/>
      <c r="I220" s="834"/>
      <c r="J220" s="829"/>
      <c r="K220" s="836"/>
      <c r="L220" s="744">
        <f>mergeValue(A220)</f>
        <v>1</v>
      </c>
      <c r="M220" s="610" t="s">
        <v>19</v>
      </c>
      <c r="N220" s="615"/>
      <c r="O220" s="1379"/>
      <c r="P220" s="1380"/>
      <c r="Q220" s="1380"/>
      <c r="R220" s="1380"/>
      <c r="S220" s="1380"/>
      <c r="T220" s="1380"/>
      <c r="U220" s="1380"/>
      <c r="V220" s="1381"/>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13"/>
      <c r="B221" s="1313">
        <v>1</v>
      </c>
      <c r="C221" s="831"/>
      <c r="D221" s="831"/>
      <c r="E221" s="833"/>
      <c r="F221" s="833"/>
      <c r="G221" s="833"/>
      <c r="H221" s="833"/>
      <c r="I221" s="828"/>
      <c r="J221" s="827"/>
      <c r="K221" s="830"/>
      <c r="L221" s="744" t="str">
        <f>mergeValue(A221) &amp;"."&amp; mergeValue(B221)</f>
        <v>1.1</v>
      </c>
      <c r="M221" s="658" t="s">
        <v>15</v>
      </c>
      <c r="N221" s="615"/>
      <c r="O221" s="1379"/>
      <c r="P221" s="1380"/>
      <c r="Q221" s="1380"/>
      <c r="R221" s="1380"/>
      <c r="S221" s="1380"/>
      <c r="T221" s="1380"/>
      <c r="U221" s="1380"/>
      <c r="V221" s="1381"/>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13"/>
      <c r="B222" s="1313"/>
      <c r="C222" s="1313">
        <v>1</v>
      </c>
      <c r="D222" s="831"/>
      <c r="E222" s="833"/>
      <c r="F222" s="833"/>
      <c r="G222" s="833"/>
      <c r="H222" s="833"/>
      <c r="I222" s="835"/>
      <c r="J222" s="827"/>
      <c r="K222" s="830"/>
      <c r="L222" s="744" t="str">
        <f>mergeValue(A222) &amp;"."&amp; mergeValue(B222)&amp;"."&amp; mergeValue(C222)</f>
        <v>1.1.1</v>
      </c>
      <c r="M222" s="659" t="s">
        <v>7</v>
      </c>
      <c r="N222" s="615"/>
      <c r="O222" s="1379"/>
      <c r="P222" s="1380"/>
      <c r="Q222" s="1380"/>
      <c r="R222" s="1380"/>
      <c r="S222" s="1380"/>
      <c r="T222" s="1380"/>
      <c r="U222" s="1380"/>
      <c r="V222" s="1381"/>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13"/>
      <c r="B223" s="1313"/>
      <c r="C223" s="1313"/>
      <c r="D223" s="1313">
        <v>1</v>
      </c>
      <c r="E223" s="833"/>
      <c r="F223" s="833"/>
      <c r="G223" s="833"/>
      <c r="H223" s="833"/>
      <c r="I223" s="835"/>
      <c r="J223" s="827"/>
      <c r="K223" s="830"/>
      <c r="L223" s="744" t="str">
        <f>mergeValue(A223) &amp;"."&amp; mergeValue(B223)&amp;"."&amp; mergeValue(C223)&amp;"."&amp; mergeValue(D223)</f>
        <v>1.1.1.1</v>
      </c>
      <c r="M223" s="660" t="s">
        <v>21</v>
      </c>
      <c r="N223" s="615"/>
      <c r="O223" s="1379"/>
      <c r="P223" s="1380"/>
      <c r="Q223" s="1380"/>
      <c r="R223" s="1380"/>
      <c r="S223" s="1380"/>
      <c r="T223" s="1380"/>
      <c r="U223" s="1380"/>
      <c r="V223" s="1381"/>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13"/>
      <c r="B224" s="1313"/>
      <c r="C224" s="1313"/>
      <c r="D224" s="1313"/>
      <c r="E224" s="1313">
        <v>1</v>
      </c>
      <c r="F224" s="833"/>
      <c r="G224" s="833"/>
      <c r="H224" s="831">
        <v>1</v>
      </c>
      <c r="I224" s="1313">
        <v>1</v>
      </c>
      <c r="J224" s="833"/>
      <c r="K224" s="838"/>
      <c r="L224" s="744" t="str">
        <f>mergeValue(A224) &amp;"."&amp; mergeValue(B224)&amp;"."&amp; mergeValue(C224)&amp;"."&amp; mergeValue(D224)&amp;"."&amp; mergeValue(E224)</f>
        <v>1.1.1.1.1</v>
      </c>
      <c r="M224" s="524" t="s">
        <v>8</v>
      </c>
      <c r="N224" s="615"/>
      <c r="O224" s="1316"/>
      <c r="P224" s="1317"/>
      <c r="Q224" s="1317"/>
      <c r="R224" s="1317"/>
      <c r="S224" s="1317"/>
      <c r="T224" s="1317"/>
      <c r="U224" s="1317"/>
      <c r="V224" s="1318"/>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313"/>
      <c r="B225" s="1313"/>
      <c r="C225" s="1313"/>
      <c r="D225" s="1313"/>
      <c r="E225" s="1313"/>
      <c r="F225" s="1313">
        <v>1</v>
      </c>
      <c r="G225" s="831"/>
      <c r="H225" s="831"/>
      <c r="I225" s="1313"/>
      <c r="J225" s="1313">
        <v>1</v>
      </c>
      <c r="K225" s="839"/>
      <c r="L225" s="744" t="str">
        <f>mergeValue(A225) &amp;"."&amp; mergeValue(B225)&amp;"."&amp; mergeValue(C225)&amp;"."&amp; mergeValue(D225)&amp;"."&amp; mergeValue(E225)&amp;"."&amp; mergeValue(F225)</f>
        <v>1.1.1.1.1.1</v>
      </c>
      <c r="M225" s="525" t="s">
        <v>9</v>
      </c>
      <c r="N225" s="615"/>
      <c r="O225" s="1316"/>
      <c r="P225" s="1317"/>
      <c r="Q225" s="1317"/>
      <c r="R225" s="1317"/>
      <c r="S225" s="1317"/>
      <c r="T225" s="1317"/>
      <c r="U225" s="1317"/>
      <c r="V225" s="1318"/>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313"/>
      <c r="B226" s="1313"/>
      <c r="C226" s="1313"/>
      <c r="D226" s="1313"/>
      <c r="E226" s="1313"/>
      <c r="F226" s="1313"/>
      <c r="G226" s="831">
        <v>1</v>
      </c>
      <c r="H226" s="831"/>
      <c r="I226" s="1313"/>
      <c r="J226" s="1313"/>
      <c r="K226" s="839">
        <v>1</v>
      </c>
      <c r="L226" s="744" t="str">
        <f>mergeValue(A226) &amp;"."&amp; mergeValue(B226)&amp;"."&amp; mergeValue(C226)&amp;"."&amp; mergeValue(D226)&amp;"."&amp; mergeValue(E226)&amp;"."&amp; mergeValue(F226)&amp;"."&amp; mergeValue(G226)</f>
        <v>1.1.1.1.1.1.1</v>
      </c>
      <c r="M226" s="1016"/>
      <c r="N226" s="615"/>
      <c r="O226" s="726"/>
      <c r="P226" s="726"/>
      <c r="Q226" s="726"/>
      <c r="R226" s="1284"/>
      <c r="S226" s="1285" t="s">
        <v>83</v>
      </c>
      <c r="T226" s="1284"/>
      <c r="U226" s="1285" t="s">
        <v>83</v>
      </c>
      <c r="V226" s="726"/>
      <c r="W226" s="1302"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313"/>
      <c r="B227" s="1313"/>
      <c r="C227" s="1313"/>
      <c r="D227" s="1313"/>
      <c r="E227" s="1313"/>
      <c r="F227" s="1313"/>
      <c r="G227" s="831"/>
      <c r="H227" s="831"/>
      <c r="I227" s="1313"/>
      <c r="J227" s="1313"/>
      <c r="K227" s="839"/>
      <c r="L227" s="752"/>
      <c r="M227" s="615"/>
      <c r="N227" s="615"/>
      <c r="O227" s="726"/>
      <c r="P227" s="726"/>
      <c r="Q227" s="732" t="str">
        <f>R226 &amp; "-" &amp; T226</f>
        <v>-</v>
      </c>
      <c r="R227" s="1284"/>
      <c r="S227" s="1285"/>
      <c r="T227" s="1284"/>
      <c r="U227" s="1285"/>
      <c r="V227" s="726"/>
      <c r="W227" s="1303"/>
      <c r="X227" s="759"/>
      <c r="Y227" s="777"/>
      <c r="Z227" s="777" t="str">
        <f t="shared" si="3"/>
        <v/>
      </c>
      <c r="AA227" s="777"/>
      <c r="AB227" s="777"/>
      <c r="AC227" s="777"/>
      <c r="AD227" s="759"/>
      <c r="AE227" s="759"/>
      <c r="AF227" s="759"/>
      <c r="AG227" s="759"/>
      <c r="AH227" s="759"/>
      <c r="AI227" s="759"/>
      <c r="AJ227" s="759"/>
    </row>
    <row r="228" spans="1:36" s="751" customFormat="1" ht="15" customHeight="1">
      <c r="A228" s="1313"/>
      <c r="B228" s="1313"/>
      <c r="C228" s="1313"/>
      <c r="D228" s="1313"/>
      <c r="E228" s="1313"/>
      <c r="F228" s="1313"/>
      <c r="G228" s="833"/>
      <c r="H228" s="831"/>
      <c r="I228" s="1313"/>
      <c r="J228" s="1313"/>
      <c r="K228" s="838"/>
      <c r="L228" s="654"/>
      <c r="M228" s="527" t="s">
        <v>24</v>
      </c>
      <c r="N228" s="728"/>
      <c r="O228" s="728"/>
      <c r="P228" s="728"/>
      <c r="Q228" s="728"/>
      <c r="R228" s="728"/>
      <c r="S228" s="728"/>
      <c r="T228" s="728"/>
      <c r="U228" s="728"/>
      <c r="V228" s="725"/>
      <c r="W228" s="1304"/>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313"/>
      <c r="B229" s="1313"/>
      <c r="C229" s="1313"/>
      <c r="D229" s="1313"/>
      <c r="E229" s="1313"/>
      <c r="F229" s="833"/>
      <c r="G229" s="833"/>
      <c r="H229" s="831"/>
      <c r="I229" s="1313"/>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313"/>
      <c r="B230" s="1313"/>
      <c r="C230" s="1313"/>
      <c r="D230" s="1313"/>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313"/>
      <c r="B231" s="1313"/>
      <c r="C231" s="1313"/>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313"/>
      <c r="B232" s="1313"/>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313"/>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313">
        <v>1</v>
      </c>
      <c r="B238" s="963"/>
      <c r="C238" s="963"/>
      <c r="D238" s="963"/>
      <c r="E238" s="929"/>
      <c r="F238" s="974"/>
      <c r="G238" s="974"/>
      <c r="H238" s="974"/>
      <c r="I238" s="931"/>
      <c r="J238" s="927"/>
      <c r="K238" s="911"/>
      <c r="L238" s="978">
        <f>mergeValue(A238)</f>
        <v>1</v>
      </c>
      <c r="M238" s="610" t="s">
        <v>19</v>
      </c>
      <c r="N238" s="615"/>
      <c r="O238" s="1379"/>
      <c r="P238" s="1380"/>
      <c r="Q238" s="1380"/>
      <c r="R238" s="1380"/>
      <c r="S238" s="1380"/>
      <c r="T238" s="1380"/>
      <c r="U238" s="1380"/>
      <c r="V238" s="1381"/>
      <c r="W238" s="1129"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313"/>
      <c r="B239" s="1313">
        <v>1</v>
      </c>
      <c r="C239" s="963"/>
      <c r="D239" s="963"/>
      <c r="E239" s="974"/>
      <c r="F239" s="974"/>
      <c r="G239" s="974"/>
      <c r="H239" s="974"/>
      <c r="I239" s="969"/>
      <c r="J239" s="902"/>
      <c r="K239" s="905"/>
      <c r="L239" s="978" t="str">
        <f>mergeValue(A239) &amp;"."&amp; mergeValue(B239)</f>
        <v>1.1</v>
      </c>
      <c r="M239" s="658" t="s">
        <v>15</v>
      </c>
      <c r="N239" s="615"/>
      <c r="O239" s="1379"/>
      <c r="P239" s="1380"/>
      <c r="Q239" s="1380"/>
      <c r="R239" s="1380"/>
      <c r="S239" s="1380"/>
      <c r="T239" s="1380"/>
      <c r="U239" s="1380"/>
      <c r="V239" s="1381"/>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313"/>
      <c r="B240" s="1313"/>
      <c r="C240" s="1313">
        <v>1</v>
      </c>
      <c r="D240" s="963"/>
      <c r="E240" s="974"/>
      <c r="F240" s="974"/>
      <c r="G240" s="974"/>
      <c r="H240" s="974"/>
      <c r="I240" s="910"/>
      <c r="J240" s="902"/>
      <c r="K240" s="905"/>
      <c r="L240" s="978" t="str">
        <f>mergeValue(A240) &amp;"."&amp; mergeValue(B240)&amp;"."&amp; mergeValue(C240)</f>
        <v>1.1.1</v>
      </c>
      <c r="M240" s="659" t="s">
        <v>7</v>
      </c>
      <c r="N240" s="615"/>
      <c r="O240" s="1379"/>
      <c r="P240" s="1380"/>
      <c r="Q240" s="1380"/>
      <c r="R240" s="1380"/>
      <c r="S240" s="1380"/>
      <c r="T240" s="1380"/>
      <c r="U240" s="1380"/>
      <c r="V240" s="1381"/>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313"/>
      <c r="B241" s="1313"/>
      <c r="C241" s="1313"/>
      <c r="D241" s="1313">
        <v>1</v>
      </c>
      <c r="E241" s="974"/>
      <c r="F241" s="974"/>
      <c r="G241" s="974"/>
      <c r="H241" s="974"/>
      <c r="I241" s="910"/>
      <c r="J241" s="902"/>
      <c r="K241" s="905"/>
      <c r="L241" s="978" t="str">
        <f>mergeValue(A241) &amp;"."&amp; mergeValue(B241)&amp;"."&amp; mergeValue(C241)&amp;"."&amp; mergeValue(D241)</f>
        <v>1.1.1.1</v>
      </c>
      <c r="M241" s="660" t="s">
        <v>21</v>
      </c>
      <c r="N241" s="615"/>
      <c r="O241" s="1379"/>
      <c r="P241" s="1380"/>
      <c r="Q241" s="1380"/>
      <c r="R241" s="1380"/>
      <c r="S241" s="1380"/>
      <c r="T241" s="1380"/>
      <c r="U241" s="1380"/>
      <c r="V241" s="1381"/>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313"/>
      <c r="B242" s="1313"/>
      <c r="C242" s="1313"/>
      <c r="D242" s="1313"/>
      <c r="E242" s="1313">
        <v>1</v>
      </c>
      <c r="F242" s="974"/>
      <c r="G242" s="974"/>
      <c r="H242" s="963">
        <v>1</v>
      </c>
      <c r="I242" s="1313">
        <v>1</v>
      </c>
      <c r="J242" s="974"/>
      <c r="K242" s="913"/>
      <c r="L242" s="978" t="str">
        <f>mergeValue(A242) &amp;"."&amp; mergeValue(B242)&amp;"."&amp; mergeValue(C242)&amp;"."&amp; mergeValue(D242)&amp;"."&amp; mergeValue(E242)</f>
        <v>1.1.1.1.1</v>
      </c>
      <c r="M242" s="524" t="s">
        <v>8</v>
      </c>
      <c r="N242" s="615"/>
      <c r="O242" s="1316"/>
      <c r="P242" s="1317"/>
      <c r="Q242" s="1317"/>
      <c r="R242" s="1317"/>
      <c r="S242" s="1317"/>
      <c r="T242" s="1317"/>
      <c r="U242" s="1317"/>
      <c r="V242" s="1318"/>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313"/>
      <c r="B243" s="1313"/>
      <c r="C243" s="1313"/>
      <c r="D243" s="1313"/>
      <c r="E243" s="1313"/>
      <c r="F243" s="1313">
        <v>1</v>
      </c>
      <c r="G243" s="963"/>
      <c r="H243" s="963"/>
      <c r="I243" s="1313"/>
      <c r="J243" s="1313">
        <v>1</v>
      </c>
      <c r="K243" s="914"/>
      <c r="L243" s="978" t="str">
        <f>mergeValue(A243) &amp;"."&amp; mergeValue(B243)&amp;"."&amp; mergeValue(C243)&amp;"."&amp; mergeValue(D243)&amp;"."&amp; mergeValue(E243)&amp;"."&amp; mergeValue(F243)</f>
        <v>1.1.1.1.1.1</v>
      </c>
      <c r="M243" s="525" t="s">
        <v>9</v>
      </c>
      <c r="N243" s="615"/>
      <c r="O243" s="1316"/>
      <c r="P243" s="1317"/>
      <c r="Q243" s="1317"/>
      <c r="R243" s="1317"/>
      <c r="S243" s="1317"/>
      <c r="T243" s="1317"/>
      <c r="U243" s="1317"/>
      <c r="V243" s="1318"/>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313"/>
      <c r="B244" s="1313"/>
      <c r="C244" s="1313"/>
      <c r="D244" s="1313"/>
      <c r="E244" s="1313"/>
      <c r="F244" s="1313"/>
      <c r="G244" s="963">
        <v>1</v>
      </c>
      <c r="H244" s="963"/>
      <c r="I244" s="1313"/>
      <c r="J244" s="1313"/>
      <c r="K244" s="914">
        <v>1</v>
      </c>
      <c r="L244" s="978" t="str">
        <f>mergeValue(A244) &amp;"."&amp; mergeValue(B244)&amp;"."&amp; mergeValue(C244)&amp;"."&amp; mergeValue(D244)&amp;"."&amp; mergeValue(E244)&amp;"."&amp; mergeValue(F244)&amp;"."&amp; mergeValue(G244)</f>
        <v>1.1.1.1.1.1.1</v>
      </c>
      <c r="M244" s="1016"/>
      <c r="N244" s="615"/>
      <c r="O244" s="726"/>
      <c r="P244" s="726"/>
      <c r="Q244" s="1040"/>
      <c r="R244" s="1284"/>
      <c r="S244" s="1285" t="s">
        <v>83</v>
      </c>
      <c r="T244" s="1284"/>
      <c r="U244" s="1285" t="s">
        <v>83</v>
      </c>
      <c r="V244" s="726"/>
      <c r="W244" s="1302"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313"/>
      <c r="B245" s="1313"/>
      <c r="C245" s="1313"/>
      <c r="D245" s="1313"/>
      <c r="E245" s="1313"/>
      <c r="F245" s="1313"/>
      <c r="G245" s="963"/>
      <c r="H245" s="963"/>
      <c r="I245" s="1313"/>
      <c r="J245" s="1313"/>
      <c r="K245" s="914"/>
      <c r="L245" s="752"/>
      <c r="M245" s="615"/>
      <c r="N245" s="615"/>
      <c r="O245" s="726"/>
      <c r="P245" s="726"/>
      <c r="Q245" s="732" t="str">
        <f>R244 &amp; "-" &amp; T244</f>
        <v>-</v>
      </c>
      <c r="R245" s="1284"/>
      <c r="S245" s="1285"/>
      <c r="T245" s="1284"/>
      <c r="U245" s="1285"/>
      <c r="V245" s="726"/>
      <c r="W245" s="1303"/>
      <c r="X245" s="956"/>
      <c r="Y245" s="777"/>
      <c r="Z245" s="777" t="str">
        <f t="shared" si="4"/>
        <v/>
      </c>
      <c r="AA245" s="777"/>
      <c r="AB245" s="777"/>
      <c r="AC245" s="777"/>
      <c r="AD245" s="956"/>
      <c r="AE245" s="956"/>
      <c r="AF245" s="956"/>
      <c r="AG245" s="956"/>
      <c r="AH245" s="956"/>
      <c r="AI245" s="956"/>
      <c r="AJ245" s="956"/>
    </row>
    <row r="246" spans="1:36" s="938" customFormat="1" ht="15" customHeight="1">
      <c r="A246" s="1313"/>
      <c r="B246" s="1313"/>
      <c r="C246" s="1313"/>
      <c r="D246" s="1313"/>
      <c r="E246" s="1313"/>
      <c r="F246" s="1313"/>
      <c r="G246" s="974"/>
      <c r="H246" s="963"/>
      <c r="I246" s="1313"/>
      <c r="J246" s="1313"/>
      <c r="K246" s="913"/>
      <c r="L246" s="654"/>
      <c r="M246" s="527" t="s">
        <v>24</v>
      </c>
      <c r="N246" s="954"/>
      <c r="O246" s="954"/>
      <c r="P246" s="954"/>
      <c r="Q246" s="954"/>
      <c r="R246" s="954"/>
      <c r="S246" s="954"/>
      <c r="T246" s="954"/>
      <c r="U246" s="954"/>
      <c r="V246" s="725"/>
      <c r="W246" s="1304"/>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313"/>
      <c r="B247" s="1313"/>
      <c r="C247" s="1313"/>
      <c r="D247" s="1313"/>
      <c r="E247" s="1313"/>
      <c r="F247" s="974"/>
      <c r="G247" s="974"/>
      <c r="H247" s="963"/>
      <c r="I247" s="1313"/>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313"/>
      <c r="B248" s="1313"/>
      <c r="C248" s="1313"/>
      <c r="D248" s="1313"/>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313"/>
      <c r="B249" s="1313"/>
      <c r="C249" s="1313"/>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313"/>
      <c r="B250" s="1313"/>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313"/>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12"/>
      <c r="D297" s="1229">
        <v>1</v>
      </c>
      <c r="E297" s="1315"/>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12"/>
      <c r="D298" s="1229"/>
      <c r="E298" s="1315"/>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13"/>
      <c r="D302" s="241"/>
      <c r="E302" s="424"/>
      <c r="F302" s="1414"/>
      <c r="G302" s="1229">
        <v>0</v>
      </c>
      <c r="H302" s="1411"/>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13"/>
      <c r="D303" s="241"/>
      <c r="E303" s="424"/>
      <c r="F303" s="1414"/>
      <c r="G303" s="1229"/>
      <c r="H303" s="1411"/>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81">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81"/>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81"/>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81"/>
      <c r="B340" s="1281">
        <v>1</v>
      </c>
      <c r="C340" s="319"/>
      <c r="D340" s="319"/>
      <c r="F340" s="313" t="str">
        <f>"4."&amp;mergeValue(A340) &amp;"."&amp;mergeValue(B340)</f>
        <v>4.1.1</v>
      </c>
      <c r="G340" s="304" t="s">
        <v>570</v>
      </c>
      <c r="H340" s="297" t="str">
        <f>IF(region_name="","",region_name)</f>
        <v>Ярославская область</v>
      </c>
      <c r="I340" s="188" t="s">
        <v>478</v>
      </c>
      <c r="J340" s="312"/>
      <c r="K340" s="206"/>
      <c r="L340" s="206"/>
      <c r="M340" s="206"/>
      <c r="N340" s="206"/>
      <c r="O340" s="206"/>
      <c r="P340" s="206"/>
      <c r="Q340" s="206"/>
      <c r="R340" s="206"/>
      <c r="S340" s="206"/>
      <c r="T340" s="206"/>
    </row>
    <row r="341" spans="1:83" s="182" customFormat="1" ht="191.25">
      <c r="A341" s="1281"/>
      <c r="B341" s="1281"/>
      <c r="C341" s="1281">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81"/>
      <c r="B342" s="1281"/>
      <c r="C342" s="1281"/>
      <c r="D342" s="319">
        <v>1</v>
      </c>
      <c r="F342" s="313" t="str">
        <f>"4."&amp;mergeValue(A342) &amp;"."&amp;mergeValue(B342)&amp;"."&amp;mergeValue(C342)&amp;"."&amp;mergeValue(D342)</f>
        <v>4.1.1.1.1</v>
      </c>
      <c r="G342" s="392" t="s">
        <v>477</v>
      </c>
      <c r="H342" s="297"/>
      <c r="I342" s="1319" t="s">
        <v>569</v>
      </c>
      <c r="J342" s="312"/>
      <c r="K342" s="206"/>
      <c r="L342" s="206"/>
      <c r="M342" s="206"/>
      <c r="N342" s="206"/>
      <c r="O342" s="206"/>
      <c r="P342" s="206"/>
      <c r="Q342" s="206"/>
      <c r="R342" s="206"/>
      <c r="S342" s="206"/>
      <c r="T342" s="206"/>
    </row>
    <row r="343" spans="1:83" s="182" customFormat="1" ht="18.75">
      <c r="A343" s="1281"/>
      <c r="B343" s="1281"/>
      <c r="C343" s="1281"/>
      <c r="D343" s="319"/>
      <c r="F343" s="396"/>
      <c r="G343" s="397" t="s">
        <v>4</v>
      </c>
      <c r="H343" s="398"/>
      <c r="I343" s="1319"/>
      <c r="J343" s="312"/>
      <c r="K343" s="206"/>
      <c r="L343" s="206"/>
      <c r="M343" s="206"/>
      <c r="N343" s="206"/>
      <c r="O343" s="206"/>
      <c r="P343" s="206"/>
      <c r="Q343" s="206"/>
      <c r="R343" s="206"/>
      <c r="S343" s="206"/>
      <c r="T343" s="206"/>
    </row>
    <row r="344" spans="1:83" s="182" customFormat="1" ht="18.75">
      <c r="A344" s="1281"/>
      <c r="B344" s="1281"/>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81"/>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1"/>
      <c r="E356" s="1356"/>
      <c r="F356" s="1357"/>
      <c r="G356" s="1108"/>
      <c r="H356" s="1167"/>
      <c r="I356" s="1165"/>
      <c r="J356" s="1130"/>
      <c r="K356" s="1108" t="s">
        <v>449</v>
      </c>
      <c r="L356" s="1319"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1"/>
      <c r="E357" s="1356"/>
      <c r="F357" s="1357"/>
      <c r="G357" s="1086"/>
      <c r="H357" s="1152" t="s">
        <v>274</v>
      </c>
      <c r="I357" s="1147"/>
      <c r="J357" s="1147"/>
      <c r="K357" s="1145"/>
      <c r="L357" s="1319"/>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1"/>
      <c r="E362" s="1356"/>
      <c r="F362" s="1357"/>
      <c r="G362" s="1108"/>
      <c r="H362" s="1167"/>
      <c r="I362" s="1165"/>
      <c r="J362" s="1171"/>
      <c r="K362" s="1108" t="s">
        <v>449</v>
      </c>
      <c r="L362" s="1319" t="s">
        <v>703</v>
      </c>
      <c r="M362" s="1155"/>
      <c r="N362" s="1100"/>
      <c r="O362" s="1100"/>
    </row>
    <row r="363" spans="1:83" s="1071" customFormat="1" ht="17.100000000000001" customHeight="1">
      <c r="A363" s="1105"/>
      <c r="B363" s="1094"/>
      <c r="C363" s="1080"/>
      <c r="D363" s="1361"/>
      <c r="E363" s="1356"/>
      <c r="F363" s="1357"/>
      <c r="G363" s="1086"/>
      <c r="H363" s="1152" t="s">
        <v>274</v>
      </c>
      <c r="I363" s="1147"/>
      <c r="J363" s="1147"/>
      <c r="K363" s="1145"/>
      <c r="L363" s="1319"/>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1"/>
      <c r="K373" s="1108" t="s">
        <v>449</v>
      </c>
      <c r="L373" s="1131"/>
      <c r="M373" s="1155"/>
      <c r="N373" s="1100"/>
      <c r="O373" s="1100"/>
    </row>
  </sheetData>
  <sheetProtection formatColumns="0" formatRows="0"/>
  <dataConsolidate link="1"/>
  <mergeCells count="310">
    <mergeCell ref="O49:V49"/>
    <mergeCell ref="O50:V50"/>
    <mergeCell ref="O51:V51"/>
    <mergeCell ref="O52:V52"/>
    <mergeCell ref="O53:V53"/>
    <mergeCell ref="O54:V54"/>
    <mergeCell ref="O146:V146"/>
    <mergeCell ref="O148:V148"/>
    <mergeCell ref="O72:V72"/>
    <mergeCell ref="R131:R132"/>
    <mergeCell ref="R73:R74"/>
    <mergeCell ref="S73:S74"/>
    <mergeCell ref="O88:V88"/>
    <mergeCell ref="U149:U150"/>
    <mergeCell ref="O67:V67"/>
    <mergeCell ref="O68:V68"/>
    <mergeCell ref="O69:V69"/>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Y37:AY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M9:M11"/>
    <mergeCell ref="F15:F19"/>
    <mergeCell ref="G9:G13"/>
    <mergeCell ref="H9:H12"/>
    <mergeCell ref="G15:G19"/>
    <mergeCell ref="W27:W29"/>
    <mergeCell ref="R37:R38"/>
    <mergeCell ref="T37:T38"/>
    <mergeCell ref="P28:Q28"/>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AT37:AT38"/>
    <mergeCell ref="AU37:AU38"/>
    <mergeCell ref="AV37:AV38"/>
    <mergeCell ref="AW37:AW38"/>
    <mergeCell ref="O31:AX31"/>
    <mergeCell ref="O32:AX32"/>
    <mergeCell ref="O33:AX33"/>
    <mergeCell ref="O34:AX34"/>
    <mergeCell ref="O35:AX35"/>
    <mergeCell ref="O36:AX36"/>
    <mergeCell ref="AM37:AM38"/>
    <mergeCell ref="AN37:AN38"/>
    <mergeCell ref="AO37:AO38"/>
    <mergeCell ref="AP37:AP38"/>
    <mergeCell ref="AF37:AF38"/>
    <mergeCell ref="AG37:AG38"/>
    <mergeCell ref="AH37:AH38"/>
    <mergeCell ref="AI37:AI38"/>
    <mergeCell ref="Y37:Y38"/>
    <mergeCell ref="Z37:Z38"/>
    <mergeCell ref="AA37:AA38"/>
    <mergeCell ref="AB37:AB38"/>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XG31:WXG38 E297:E298 KU31:KU38 UQ31:UQ38 AEM31:AEM38 AOI31:AOI38 AYE31:AYE38 BIA31:BIA38 BRW31:BRW38 CBS31:CBS38 CLO31:CLO38 CVK31:CVK38 DFG31:DFG38 DPC31:DPC38 DYY31:DYY38 EIU31:EIU38 ESQ31:ESQ38 FCM31:FCM38 FMI31:FMI38 FWE31:FWE38 GGA31:GGA38 GPW31:GPW38 GZS31:GZS38 HJO31:HJO38 HTK31:HTK38 IDG31:IDG38 INC31:INC38 IWY31:IWY38 JGU31:JGU38 JQQ31:JQQ38 KAM31:KAM38 KKI31:KKI38 KUE31:KUE38 LEA31:LEA38 LNW31:LNW38 LXS31:LXS38 MHO31:MHO38 MRK31:MRK38 NBG31:NBG38 NLC31:NLC38 NUY31:NUY38 OEU31:OEU38 OOQ31:OOQ38 OYM31:OYM38 PII31:PII38 PSE31:PSE38 QCA31:QCA38 QLW31:QLW38 QVS31:QVS38 RFO31:RFO38 RPK31:RPK38 RZG31:RZG38 SJC31:SJC38 SSY31:SSY38 TCU31:TCU38 TMQ31:TMQ38 TWM31:TWM38 UGI31:UGI38 UQE31:UQE38 VAA31:VAA38 VJW31:VJW38 VTS31:VTS38 WDO31:WDO38 WNK31:WNK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37 V37 AC37 AJ37 AQ37">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NI37 WMG91:WMG92 WMG149 WXE37 WMG73 WWC73 WMG131 WWC91:WWC92 WWC131 WMG167 WWC167 G9:G10 K9:K10 O9:O10 JR183 TN183 VIX109:VIX110 VST109:VST110 WCP109:WCP110 WML109:WML110 VST120 WWH109:WWH110 ADJ183 WWC149 S37 KQ37 UM37 AEI37 AOE37 AYA37 BHW37 BRS37 CBO37 CLK37 CVG37 DFC37 DOY37 DYU37 EIQ37 ESM37 FCI37 FME37 FWA37 GFW37 GPS37 GZO37 HJK37 HTG37 IDC37 IMY37 IWU37 JGQ37 JQM37 KAI37 KKE37 KUA37 LDW37 LNS37 LXO37 MHK37 MRG37 NBC37 NKY37 NUU37 OEQ37 OOM37 OYI37 PIE37 PSA37 QBW37 QLS37 QVO37 RFK37 RPG37 RZC37 SIY37 SSU37 TCQ37 TMM37 TWI37 UGE37 UQA37 UZW37 VJS37 VTO37 WDK37 WNG37 WXC37 KS37 UO37 AEK37 AOG37 AYC37 BHY37 BRU37 CBQ37 CLM37 CVI37 DFE37 DPA37 DYW37 EIS37 ESO37 FCK37 FMG37 FWC37 GFY37 GPU37 GZQ37 HJM37 HTI37 IDE37 INA37 IWW37 JGS37 JQO37 KAK37 KKG37 KUC37 LDY37 LNU37 LXQ37 MHM37 MRI37 NBE37 NLA37 NUW37 OES37 OOO37 OYK37 PIG37 PSC37 QBY37 QLU37 QVQ37 RFM37 RPI37 RZE37 SJA37 SSW37 TCS37 TMO37 TWK37 UGG37 UQC37 UZY37 VJU37 VTQ37 WDM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U37 Z37 AB37 AG37 AI37 AN37 AP37 AU37 AW3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NH37 WMF73 WXD37 WWB73 WMK109:WMK110 WWG109:WWG110 WMF55 I292 WWG120 J268:L268 WWB55 R260:T260 J264:L264 U183 JQ183 R37 KP37 UL37 AEH37 AOD37 AXZ37 BHV37 BRR37 CBN37 CLJ37 CVF37 DFB37 DOX37 DYT37 EIP37 ESL37 FCH37 FMD37 FVZ37 GFV37 GPR37 GZN37 HJJ37 HTF37 IDB37 IMX37 IWT37 JGP37 JQL37 KAH37 KKD37 KTZ37 LDV37 LNR37 LXN37 MHJ37 MRF37 NBB37 NKX37 NUT37 OEP37 OOL37 OYH37 PID37 PRZ37 QBV37 QLR37 QVN37 RFJ37 RPF37 RZB37 SIX37 SST37 TCP37 TML37 TWH37 UGD37 UPZ37 UZV37 VJR37 VTN37 WDJ37 WNF37 WXB37 T37 KR37 UN37 AEJ37 AOF37 AYB37 BHX37 BRT37 CBP37 CLL37 CVH37 DFD37 DOZ37 DYV37 EIR37 ESN37 FCJ37 FMF37 FWB37 GFX37 GPT37 GZP37 HJL37 HTH37 IDD37 IMZ37 IWV37 JGR37 JQN37 KAJ37 KKF37 KUB37 LDX37 LNT37 LXP37 MHL37 MRH37 NBD37 NKZ37 NUV37 OER37 OON37 OYJ37 PIF37 PSB37 QBX37 QLT37 QVP37 RFL37 RPH37 RZD37 SIZ37 SSV37 TCR37 TMN37 TWJ37 UGF37 UQB37 UZX37 VJT37 VTP37 WDL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Y37 AA37 AF37 AH37 AM37 AO37 AT37 AV37"/>
    <dataValidation allowBlank="1" promptTitle="checkPeriodRange" sqref="WWD109:WWD110 WXA38 WVY74 WVY132 WVY92 R184 WVY150 WVY56 WVY168 Q38 KO38 UK38 AEG38 AOC38 AXY38 BHU38 BRQ38 CBM38 CLI38 CVE38 DFA38 DOW38 DYS38 EIO38 ESK38 FCG38 FMC38 FVY38 GFU38 GPQ38 GZM38 HJI38 HTE38 IDA38 IMW38 IWS38 JGO38 JQK38 KAG38 KKC38 KTY38 LDU38 LNQ38 LXM38 MHI38 MRE38 NBA38 NKW38 NUS38 OEO38 OOK38 OYG38 PIC38 PRY38 QBU38 QLQ38 QVM38 RFI38 RPE38 RZA38 SIW38 SSS38 TCO38 TMK38 TWG38 UGC38 UPY38 UZU38 VJQ38 VTM38 WDI38 WNE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38 AE38 AL38 AS38"/>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KM36:KT36 UI36:UP36 AEE36:AEL36 AOA36:AOH36 AXW36:AYD36 BHS36:BHZ36 BRO36:BRV36 CBK36:CBR36 CLG36:CLN36 CVC36:CVJ36 DEY36:DFF36 DOU36:DPB36 DYQ36:DYX36 EIM36:EIT36 ESI36:ESP36 FCE36:FCL36 FMA36:FMH36 FVW36:FWD36 GFS36:GFZ36 GPO36:GPV36 GZK36:GZR36 HJG36:HJN36 HTC36:HTJ36 ICY36:IDF36 IMU36:INB36 IWQ36:IWX36 JGM36:JGT36 JQI36:JQP36 KAE36:KAL36 KKA36:KKH36 KTW36:KUD36 LDS36:LDZ36 LNO36:LNV36 LXK36:LXR36 MHG36:MHN36 MRC36:MRJ36 NAY36:NBF36 NKU36:NLB36 NUQ36:NUX36 OEM36:OET36 OOI36:OOP36 OYE36:OYL36 PIA36:PIH36 PRW36:PSD36 QBS36:QBZ36 QLO36:QLV36 QVK36:QVR36 RFG36:RFN36 RPC36:RPJ36 RYY36:RZF36 SIU36:SJB36 SSQ36:SSX36 TCM36:TCT36 TMI36:TMP36 TWE36:TWL36 UGA36:UGH36 UPW36:UQD36 UZS36:UZZ36 VJO36:VJV36 VTK36:VTR36 WDG36:WDN36 WNC36:WNJ36 WWY36:WXF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KM35 UI35 AEE35 AOA35 AXW35 BHS35 BRO35 CBK35 CLG35 CVC35 DEY35 DOU35 DYQ35 EIM35 ESI35 FCE35 FMA35 FVW35 GFS35 GPO35 GZK35 HJG35 HTC35 ICY35 IMU35 IWQ35 JGM35 JQI35 KAE35 KKA35 KTW35 LDS35 LNO35 LXK35 MHG35 MRC35 NAY35 NKU35 NUQ35 OEM35 OOI35 OYE35 PIA35 PRW35 QBS35 QLO35 QVK35 RFG35 RPC35 RYY35 SIU35 SSQ35 TCM35 TMI35 TWE35 UGA35 UPW35 UZS35 VJO35 VTK35 WDG35 WNC35 WWY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KK37 UG37 AEC37 ANY37 AXU37 BHQ37 BRM37 CBI37 CLE37 CVA37 DEW37 DOS37 DYO37 EIK37 ESG37 FCC37 FLY37 FVU37 GFQ37 GPM37 GZI37 HJE37 HTA37 ICW37 IMS37 IWO37 JGK37 JQG37 KAC37 KJY37 KTU37 LDQ37 LNM37 LXI37 MHE37 MRA37 NAW37 NKS37 NUO37 OEK37 OOG37 OYC37 PHY37 PRU37 QBQ37 QLM37 QVI37 RFE37 RPA37 RYW37 SIS37 SSO37 TCK37 TMG37 TWC37 UFY37 UPU37 UZQ37 VJM37 VTI37 WDE37 WNA37 WWW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KJ39:KU45 UF39:UQ45 AEB39:AEM45 ANX39:AOI45 AXT39:AYE45 BHP39:BIA45 BRL39:BRW45 CBH39:CBS45 CLD39:CLO45 CUZ39:CVK45 DEV39:DFG45 DOR39:DPC45 DYN39:DYY45 EIJ39:EIU45 ESF39:ESQ45 FCB39:FCM45 FLX39:FMI45 FVT39:FWE45 GFP39:GGA45 GPL39:GPW45 GZH39:GZS45 HJD39:HJO45 HSZ39:HTK45 ICV39:IDG45 IMR39:INC45 IWN39:IWY45 JGJ39:JGU45 JQF39:JQQ45 KAB39:KAM45 KJX39:KKI45 KTT39:KUE45 LDP39:LEA45 LNL39:LNW45 LXH39:LXS45 MHD39:MHO45 MQZ39:MRK45 NAV39:NBG45 NKR39:NLC45 NUN39:NUY45 OEJ39:OEU45 OOF39:OOQ45 OYB39:OYM45 PHX39:PII45 PRT39:PSE45 QBP39:QCA45 QLL39:QLW45 QVH39:QVS45 RFD39:RFO45 ROZ39:RPK45 RYV39:RZG45 SIR39:SJC45 SSN39:SSY45 TCJ39:TCU45 TMF39:TMQ45 TWB39:TWM45 UFX39:UGI45 UPT39:UQE45 UZP39:VAA45 VJL39:VJW45 VTH39:VTS45 WDD39:WDO45 WMZ39:WNK45 WWV39:WXG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54:V54 O72:V72 O130:V130 O148:V148 O225:V225 O243:V243 O166 O90 O36">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3" zoomScaleNormal="100" workbookViewId="0">
      <selection activeCell="F46" sqref="F46"/>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26514573</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2" t="s">
        <v>755</v>
      </c>
      <c r="F5" s="1223"/>
      <c r="G5" s="406"/>
      <c r="J5" s="289"/>
    </row>
    <row r="6" spans="1:12" s="348" customFormat="1" ht="6">
      <c r="A6" s="342"/>
      <c r="B6" s="343"/>
      <c r="C6" s="344"/>
      <c r="D6" s="345"/>
      <c r="E6" s="350"/>
      <c r="F6" s="351"/>
      <c r="G6" s="352"/>
      <c r="I6" s="349"/>
    </row>
    <row r="7" spans="1:12" ht="27">
      <c r="D7" s="23"/>
      <c r="E7" s="24" t="s">
        <v>51</v>
      </c>
      <c r="F7" s="308" t="s">
        <v>47</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6" t="s">
        <v>966</v>
      </c>
      <c r="G11" s="357"/>
    </row>
    <row r="12" spans="1:12" ht="27">
      <c r="D12" s="23"/>
      <c r="E12" s="78" t="s">
        <v>455</v>
      </c>
      <c r="F12" s="1196" t="s">
        <v>967</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1466</v>
      </c>
      <c r="G19" s="359"/>
    </row>
    <row r="20" spans="1:9" ht="27">
      <c r="D20" s="23"/>
      <c r="E20" s="1047" t="s">
        <v>678</v>
      </c>
      <c r="F20" s="1162" t="s">
        <v>1467</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1016</v>
      </c>
      <c r="G29" s="358"/>
    </row>
    <row r="30" spans="1:9" ht="27" hidden="1">
      <c r="C30" s="27"/>
      <c r="D30" s="28"/>
      <c r="E30" s="49" t="s">
        <v>202</v>
      </c>
      <c r="F30" s="311"/>
      <c r="G30" s="358"/>
    </row>
    <row r="31" spans="1:9" ht="27">
      <c r="C31" s="27"/>
      <c r="D31" s="28"/>
      <c r="E31" s="29" t="s">
        <v>52</v>
      </c>
      <c r="F31" s="310" t="s">
        <v>1017</v>
      </c>
      <c r="G31" s="358"/>
    </row>
    <row r="32" spans="1:9" ht="27">
      <c r="C32" s="27"/>
      <c r="D32" s="28"/>
      <c r="E32" s="29" t="s">
        <v>53</v>
      </c>
      <c r="F32" s="310" t="s">
        <v>1018</v>
      </c>
      <c r="G32" s="358"/>
      <c r="H32" s="30"/>
    </row>
    <row r="33" spans="1:9" s="348" customFormat="1" ht="6">
      <c r="A33" s="353"/>
      <c r="B33" s="343"/>
      <c r="C33" s="344"/>
      <c r="D33" s="354"/>
      <c r="E33" s="350"/>
      <c r="F33" s="355"/>
      <c r="G33" s="356"/>
      <c r="I33" s="349"/>
    </row>
    <row r="34" spans="1:9" ht="27">
      <c r="A34" s="191"/>
      <c r="D34" s="25"/>
      <c r="E34" s="750" t="s">
        <v>637</v>
      </c>
      <c r="F34" s="1164" t="s">
        <v>639</v>
      </c>
      <c r="G34" s="357"/>
    </row>
    <row r="35" spans="1:9" s="348" customFormat="1" ht="6">
      <c r="A35" s="353"/>
      <c r="B35" s="343"/>
      <c r="C35" s="344"/>
      <c r="D35" s="354"/>
      <c r="E35" s="350"/>
      <c r="F35" s="355"/>
      <c r="G35" s="356"/>
      <c r="I35" s="349"/>
    </row>
    <row r="36" spans="1:9" ht="33.75">
      <c r="A36" s="191"/>
      <c r="D36" s="25"/>
      <c r="E36" s="78" t="s">
        <v>242</v>
      </c>
      <c r="F36" s="1164" t="s">
        <v>2</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2" t="s">
        <v>1468</v>
      </c>
      <c r="G40" s="357"/>
    </row>
    <row r="41" spans="1:9" ht="27">
      <c r="A41" s="193"/>
      <c r="B41" s="87"/>
      <c r="D41" s="32"/>
      <c r="E41" s="38" t="s">
        <v>524</v>
      </c>
      <c r="F41" s="1162" t="s">
        <v>1469</v>
      </c>
      <c r="G41" s="357"/>
    </row>
    <row r="42" spans="1:9" ht="19.5">
      <c r="D42" s="23"/>
      <c r="E42" s="24"/>
      <c r="F42" s="414" t="s">
        <v>556</v>
      </c>
      <c r="G42" s="20"/>
    </row>
    <row r="43" spans="1:9" ht="27">
      <c r="A43" s="193"/>
      <c r="D43" s="20"/>
      <c r="E43" s="412" t="s">
        <v>86</v>
      </c>
      <c r="F43" s="1166" t="s">
        <v>1470</v>
      </c>
      <c r="G43" s="357"/>
    </row>
    <row r="44" spans="1:9" ht="27">
      <c r="A44" s="193"/>
      <c r="B44" s="87"/>
      <c r="D44" s="32"/>
      <c r="E44" s="412" t="s">
        <v>87</v>
      </c>
      <c r="F44" s="1166" t="s">
        <v>1471</v>
      </c>
      <c r="G44" s="357"/>
    </row>
    <row r="45" spans="1:9" ht="27">
      <c r="A45" s="193"/>
      <c r="B45" s="87"/>
      <c r="D45" s="32"/>
      <c r="E45" s="412" t="s">
        <v>557</v>
      </c>
      <c r="F45" s="1166" t="s">
        <v>1472</v>
      </c>
      <c r="G45" s="357"/>
    </row>
    <row r="46" spans="1:9" ht="27">
      <c r="D46" s="23"/>
      <c r="E46" s="413" t="s">
        <v>558</v>
      </c>
      <c r="F46" s="1166" t="s">
        <v>1473</v>
      </c>
      <c r="G46" s="359"/>
    </row>
    <row r="47" spans="1:9" ht="3" customHeight="1">
      <c r="A47" s="193"/>
      <c r="D47" s="20"/>
      <c r="F47" s="156"/>
      <c r="G47" s="26"/>
    </row>
    <row r="48" spans="1:9" ht="69" customHeight="1">
      <c r="A48" s="193"/>
      <c r="B48" s="87"/>
      <c r="D48" s="1177" t="s">
        <v>756</v>
      </c>
      <c r="E48" s="1225" t="s">
        <v>754</v>
      </c>
      <c r="F48" s="1225"/>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4"/>
      <c r="F54" s="1224"/>
      <c r="G54" s="1224"/>
      <c r="H54" s="1224"/>
      <c r="I54" s="1224"/>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20" t="s">
        <v>559</v>
      </c>
      <c r="BA1" s="1420"/>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94" t="s">
        <v>581</v>
      </c>
      <c r="AQ2" s="980" t="s">
        <v>674</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94" t="s">
        <v>674</v>
      </c>
      <c r="AQ3" s="980" t="s">
        <v>673</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194" t="s">
        <v>673</v>
      </c>
      <c r="AQ4" s="980" t="s">
        <v>582</v>
      </c>
      <c r="AS4" s="41" t="s">
        <v>343</v>
      </c>
      <c r="AU4" s="42" t="s">
        <v>377</v>
      </c>
      <c r="AW4" s="386" t="s">
        <v>529</v>
      </c>
      <c r="AX4" s="387" t="s">
        <v>529</v>
      </c>
      <c r="AZ4" s="1087" t="s">
        <v>709</v>
      </c>
      <c r="BA4" s="1093" t="s">
        <v>708</v>
      </c>
      <c r="BC4" s="754" t="s">
        <v>641</v>
      </c>
    </row>
    <row r="5" spans="1:55" ht="56.2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4" t="s">
        <v>582</v>
      </c>
      <c r="AQ5" s="980" t="s">
        <v>583</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4" t="s">
        <v>583</v>
      </c>
      <c r="AQ6" s="980" t="s">
        <v>584</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4" t="s">
        <v>584</v>
      </c>
      <c r="AQ7" s="980" t="s">
        <v>585</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4" t="s">
        <v>585</v>
      </c>
      <c r="AQ8" s="980" t="s">
        <v>588</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4" t="s">
        <v>588</v>
      </c>
      <c r="AQ9" s="980" t="s">
        <v>587</v>
      </c>
      <c r="AW9" s="386" t="s">
        <v>534</v>
      </c>
      <c r="AX9" s="387" t="s">
        <v>534</v>
      </c>
      <c r="AZ9" s="1087" t="s">
        <v>728</v>
      </c>
      <c r="BA9" s="1093" t="s">
        <v>743</v>
      </c>
    </row>
    <row r="10" spans="1:55" ht="45">
      <c r="A10" s="6" t="s">
        <v>108</v>
      </c>
      <c r="B10" s="41">
        <v>2008</v>
      </c>
      <c r="E10" s="137" t="s">
        <v>193</v>
      </c>
      <c r="F10" s="140"/>
      <c r="I10" s="137" t="s">
        <v>207</v>
      </c>
      <c r="O10" s="513" t="s">
        <v>613</v>
      </c>
      <c r="V10" s="986" t="s">
        <v>207</v>
      </c>
      <c r="W10" s="983"/>
      <c r="X10" s="981" t="s">
        <v>587</v>
      </c>
      <c r="Y10" s="982" t="s">
        <v>742</v>
      </c>
      <c r="Z10" s="200"/>
      <c r="AP10" s="1194" t="s">
        <v>587</v>
      </c>
      <c r="AQ10" s="980" t="s">
        <v>586</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4"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01.01.2024</v>
      </c>
      <c r="F29" s="266" t="str">
        <f>IF(periodEnd = "","", periodEnd)</f>
        <v>31.12.2028</v>
      </c>
      <c r="H29" s="267" t="s">
        <v>1498</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68"/>
  <sheetViews>
    <sheetView showGridLines="0" workbookViewId="0"/>
  </sheetViews>
  <sheetFormatPr defaultRowHeight="11.25"/>
  <sheetData>
    <row r="1" spans="1:1">
      <c r="A1" s="1173">
        <f>IF('Форма 4.10.2 | Т-ТЭ | &gt;=25МВт'!$O$22="",1,0)</f>
        <v>0</v>
      </c>
    </row>
    <row r="2" spans="1:1">
      <c r="A2" s="1173">
        <f>IF('Форма 4.10.2 | Т-ТЭ | &gt;=25МВт'!$O$23="",1,0)</f>
        <v>0</v>
      </c>
    </row>
    <row r="3" spans="1:1">
      <c r="A3" s="1173">
        <f>IF('Форма 4.10.2 | Т-ТЭ | &gt;=25МВт'!$M$24="",1,0)</f>
        <v>0</v>
      </c>
    </row>
    <row r="4" spans="1:1">
      <c r="A4" s="1173">
        <f>IF('Форма 4.10.2 | Т-ТЭ | &gt;=25МВт'!$R$24="",1,0)</f>
        <v>0</v>
      </c>
    </row>
    <row r="5" spans="1:1">
      <c r="A5" s="1173">
        <f>IF('Форма 4.10.2 | Т-ТЭ | &gt;=25МВт'!$T$24="",1,0)</f>
        <v>0</v>
      </c>
    </row>
    <row r="6" spans="1:1">
      <c r="A6" s="1173">
        <f>IF('Форма 4.10.2 | Т-ТЭ | &gt;=25МВт'!$S$24="",1,0)</f>
        <v>0</v>
      </c>
    </row>
    <row r="7" spans="1:1">
      <c r="A7" s="1173">
        <f>IF('Форма 4.10.2 | Т-ТЭ | &gt;=25МВт'!$U$24="",1,0)</f>
        <v>0</v>
      </c>
    </row>
    <row r="8" spans="1:1">
      <c r="A8" s="1173">
        <f>IF('Форма 4.10.2 | Т-ТЭ | ТСО'!$O$22="",1,0)</f>
        <v>1</v>
      </c>
    </row>
    <row r="9" spans="1:1">
      <c r="A9" s="1173">
        <f>IF('Форма 4.10.2 | Т-ТЭ | ТСО'!$O$23="",1,0)</f>
        <v>1</v>
      </c>
    </row>
    <row r="10" spans="1:1">
      <c r="A10" s="1173">
        <f>IF('Форма 4.10.2 | Т-ТЭ | ТСО'!$M$24="",1,0)</f>
        <v>1</v>
      </c>
    </row>
    <row r="11" spans="1:1">
      <c r="A11" s="1173">
        <f>IF('Форма 4.10.2 | Т-ТЭ | ТСО'!$R$24="",1,0)</f>
        <v>1</v>
      </c>
    </row>
    <row r="12" spans="1:1">
      <c r="A12" s="1173">
        <f>IF('Форма 4.10.2 | Т-ТЭ | ТСО'!$T$24="",1,0)</f>
        <v>1</v>
      </c>
    </row>
    <row r="13" spans="1:1">
      <c r="A13" s="1173">
        <f>IF('Форма 4.10.2 | Т-ТЭ | ТСО'!$S$24="",1,0)</f>
        <v>0</v>
      </c>
    </row>
    <row r="14" spans="1:1">
      <c r="A14" s="1173">
        <f>IF('Форма 4.10.2 | Т-ТЭ | ТСО'!$U$24="",1,0)</f>
        <v>0</v>
      </c>
    </row>
    <row r="15" spans="1:1">
      <c r="A15" s="1173">
        <f>IF('Форма 4.10.2 | Т-ТЭ | потр'!$O$22="",1,0)</f>
        <v>1</v>
      </c>
    </row>
    <row r="16" spans="1:1">
      <c r="A16" s="1173">
        <f>IF('Форма 4.10.2 | Т-ТЭ | потр'!$O$23="",1,0)</f>
        <v>1</v>
      </c>
    </row>
    <row r="17" spans="1:1">
      <c r="A17" s="1173">
        <f>IF('Форма 4.10.2 | Т-ТЭ | потр'!$M$24="",1,0)</f>
        <v>1</v>
      </c>
    </row>
    <row r="18" spans="1:1">
      <c r="A18" s="1173">
        <f>IF('Форма 4.10.2 | Т-ТЭ | потр'!$R$24="",1,0)</f>
        <v>1</v>
      </c>
    </row>
    <row r="19" spans="1:1">
      <c r="A19" s="1173">
        <f>IF('Форма 4.10.2 | Т-ТЭ | потр'!$T$24="",1,0)</f>
        <v>1</v>
      </c>
    </row>
    <row r="20" spans="1:1">
      <c r="A20" s="1173">
        <f>IF('Форма 4.10.2 | Т-ТЭ | потр'!$S$24="",1,0)</f>
        <v>0</v>
      </c>
    </row>
    <row r="21" spans="1:1">
      <c r="A21" s="1173">
        <f>IF('Форма 4.10.2 | Т-ТЭ | потр'!$U$24="",1,0)</f>
        <v>0</v>
      </c>
    </row>
    <row r="22" spans="1:1">
      <c r="A22" s="1173">
        <f>IF('Форма 4.10.2 | Т-ТЭ | предел'!$O$24="",1,0)</f>
        <v>1</v>
      </c>
    </row>
    <row r="23" spans="1:1">
      <c r="A23" s="1173">
        <f>IF('Форма 4.10.2 | Т-ТЭ | предел'!$O$25="",1,0)</f>
        <v>1</v>
      </c>
    </row>
    <row r="24" spans="1:1">
      <c r="A24" s="1173">
        <f>IF('Форма 4.10.2 | Т-ТЭ | предел'!$M$26="",1,0)</f>
        <v>1</v>
      </c>
    </row>
    <row r="25" spans="1:1">
      <c r="A25" s="1173">
        <f>IF('Форма 4.10.2 | Т-ТЭ | предел'!$R$26="",1,0)</f>
        <v>1</v>
      </c>
    </row>
    <row r="26" spans="1:1">
      <c r="A26" s="1173">
        <f>IF('Форма 4.10.2 | Т-ТЭ | предел'!$T$26="",1,0)</f>
        <v>1</v>
      </c>
    </row>
    <row r="27" spans="1:1">
      <c r="A27" s="1173">
        <f>IF('Форма 4.10.2 | Т-ТЭ | предел'!$S$26="",1,0)</f>
        <v>0</v>
      </c>
    </row>
    <row r="28" spans="1:1">
      <c r="A28" s="1173">
        <f>IF('Форма 4.10.2 | Т-ТЭ | предел'!$U$26="",1,0)</f>
        <v>0</v>
      </c>
    </row>
    <row r="29" spans="1:1">
      <c r="A29" s="1173">
        <f>IF('Форма 4.10.2 | Т-ТЭ | индикат'!$O$7="",1,0)</f>
        <v>1</v>
      </c>
    </row>
    <row r="30" spans="1:1">
      <c r="A30" s="1173">
        <f>IF('Форма 4.10.2 | Т-ТЭ | индикат'!$O$24="",1,0)</f>
        <v>1</v>
      </c>
    </row>
    <row r="31" spans="1:1">
      <c r="A31" s="1173">
        <f>IF('Форма 4.10.2 | Т-ТЭ | индикат'!$O$25="",1,0)</f>
        <v>1</v>
      </c>
    </row>
    <row r="32" spans="1:1">
      <c r="A32" s="1173">
        <f>IF('Форма 4.10.2 | Т-ТЭ | индикат'!$M$26="",1,0)</f>
        <v>1</v>
      </c>
    </row>
    <row r="33" spans="1:1">
      <c r="A33" s="1173">
        <f>IF('Форма 4.10.2 | Т-ТЭ | индикат'!$R$26="",1,0)</f>
        <v>1</v>
      </c>
    </row>
    <row r="34" spans="1:1">
      <c r="A34" s="1173">
        <f>IF('Форма 4.10.2 | Т-ТЭ | индикат'!$T$26="",1,0)</f>
        <v>1</v>
      </c>
    </row>
    <row r="35" spans="1:1">
      <c r="A35" s="1173">
        <f>IF('Форма 4.10.2 | Т-ТЭ | индикат'!$S$26="",1,0)</f>
        <v>0</v>
      </c>
    </row>
    <row r="36" spans="1:1">
      <c r="A36" s="1173">
        <f>IF('Форма 4.10.2 | Т-ТЭ | индикат'!$U$26="",1,0)</f>
        <v>0</v>
      </c>
    </row>
    <row r="37" spans="1:1">
      <c r="A37" s="1173">
        <f>IF('Форма 4.10.2 | Резерв мощности'!$O$22="",1,0)</f>
        <v>1</v>
      </c>
    </row>
    <row r="38" spans="1:1">
      <c r="A38" s="1173">
        <f>IF('Форма 4.10.2 | Резерв мощности'!$O$23="",1,0)</f>
        <v>1</v>
      </c>
    </row>
    <row r="39" spans="1:1">
      <c r="A39" s="1173">
        <f>IF('Форма 4.10.2 | Резерв мощности'!$M$24="",1,0)</f>
        <v>1</v>
      </c>
    </row>
    <row r="40" spans="1:1">
      <c r="A40" s="1173">
        <f>IF('Форма 4.10.2 | Резерв мощности'!$O$24="",1,0)</f>
        <v>1</v>
      </c>
    </row>
    <row r="41" spans="1:1">
      <c r="A41" s="1173">
        <f>IF('Форма 4.10.2 | Резерв мощности'!$R$24="",1,0)</f>
        <v>1</v>
      </c>
    </row>
    <row r="42" spans="1:1">
      <c r="A42" s="1173">
        <f>IF('Форма 4.10.2 | Резерв мощности'!$T$24="",1,0)</f>
        <v>1</v>
      </c>
    </row>
    <row r="43" spans="1:1">
      <c r="A43" s="1173">
        <f>IF('Форма 4.10.2 | Резерв мощности'!$S$24="",1,0)</f>
        <v>0</v>
      </c>
    </row>
    <row r="44" spans="1:1">
      <c r="A44" s="1173">
        <f>IF('Форма 4.10.2 | Резерв мощности'!$U$24="",1,0)</f>
        <v>0</v>
      </c>
    </row>
    <row r="45" spans="1:1">
      <c r="A45" s="1173">
        <f>IF('Форма 4.10.3 | Т-ТН'!$O$23="",1,0)</f>
        <v>1</v>
      </c>
    </row>
    <row r="46" spans="1:1">
      <c r="A46" s="1173">
        <f>IF('Форма 4.10.3 | Т-ТН'!$M$24="",1,0)</f>
        <v>1</v>
      </c>
    </row>
    <row r="47" spans="1:1">
      <c r="A47" s="1173">
        <f>IF('Форма 4.10.3 | Т-ТН'!$R$24="",1,0)</f>
        <v>1</v>
      </c>
    </row>
    <row r="48" spans="1:1">
      <c r="A48" s="1173">
        <f>IF('Форма 4.10.3 | Т-ТН'!$T$24="",1,0)</f>
        <v>1</v>
      </c>
    </row>
    <row r="49" spans="1:1">
      <c r="A49" s="1173">
        <f>IF('Форма 4.10.3 | Т-ТН'!$S$24="",1,0)</f>
        <v>0</v>
      </c>
    </row>
    <row r="50" spans="1:1">
      <c r="A50" s="1173">
        <f>IF('Форма 4.10.3 | Т-ТН'!$U$24="",1,0)</f>
        <v>0</v>
      </c>
    </row>
    <row r="51" spans="1:1">
      <c r="A51" s="1173">
        <f>IF('Форма 4.10.3 | Т-передача ТЭ'!$O$23="",1,0)</f>
        <v>1</v>
      </c>
    </row>
    <row r="52" spans="1:1">
      <c r="A52" s="1173">
        <f>IF('Форма 4.10.3 | Т-передача ТЭ'!$M$24="",1,0)</f>
        <v>1</v>
      </c>
    </row>
    <row r="53" spans="1:1">
      <c r="A53" s="1173">
        <f>IF('Форма 4.10.3 | Т-передача ТЭ'!$R$24="",1,0)</f>
        <v>1</v>
      </c>
    </row>
    <row r="54" spans="1:1">
      <c r="A54" s="1173">
        <f>IF('Форма 4.10.3 | Т-передача ТЭ'!$T$24="",1,0)</f>
        <v>1</v>
      </c>
    </row>
    <row r="55" spans="1:1">
      <c r="A55" s="1173">
        <f>IF('Форма 4.10.3 | Т-передача ТЭ'!$S$24="",1,0)</f>
        <v>0</v>
      </c>
    </row>
    <row r="56" spans="1:1">
      <c r="A56" s="1173">
        <f>IF('Форма 4.10.3 | Т-передача ТЭ'!$U$24="",1,0)</f>
        <v>0</v>
      </c>
    </row>
    <row r="57" spans="1:1">
      <c r="A57" s="1173">
        <f>IF('Форма 4.10.3 | Т-передача ТН'!$O$23="",1,0)</f>
        <v>1</v>
      </c>
    </row>
    <row r="58" spans="1:1">
      <c r="A58" s="1173">
        <f>IF('Форма 4.10.3 | Т-передача ТН'!$M$24="",1,0)</f>
        <v>1</v>
      </c>
    </row>
    <row r="59" spans="1:1">
      <c r="A59" s="1173">
        <f>IF('Форма 4.10.3 | Т-передача ТН'!$R$24="",1,0)</f>
        <v>1</v>
      </c>
    </row>
    <row r="60" spans="1:1">
      <c r="A60" s="1173">
        <f>IF('Форма 4.10.3 | Т-передача ТН'!$T$24="",1,0)</f>
        <v>1</v>
      </c>
    </row>
    <row r="61" spans="1:1">
      <c r="A61" s="1173">
        <f>IF('Форма 4.10.3 | Т-передача ТН'!$S$24="",1,0)</f>
        <v>0</v>
      </c>
    </row>
    <row r="62" spans="1:1">
      <c r="A62" s="1173">
        <f>IF('Форма 4.10.3 | Т-передача ТН'!$U$24="",1,0)</f>
        <v>0</v>
      </c>
    </row>
    <row r="63" spans="1:1">
      <c r="A63" s="1173">
        <f>IF('Форма 4.10.4 | Т-гор.вода'!$O$23="",1,0)</f>
        <v>1</v>
      </c>
    </row>
    <row r="64" spans="1:1">
      <c r="A64" s="1173">
        <f>IF('Форма 4.10.4 | Т-гор.вода'!$M$24="",1,0)</f>
        <v>0</v>
      </c>
    </row>
    <row r="65" spans="1:1">
      <c r="A65" s="1173">
        <f>IF('Форма 4.10.4 | Т-гор.вода'!$W$24="",1,0)</f>
        <v>1</v>
      </c>
    </row>
    <row r="66" spans="1:1">
      <c r="A66" s="1173">
        <f>IF('Форма 4.10.4 | Т-гор.вода'!$Y$24="",1,0)</f>
        <v>1</v>
      </c>
    </row>
    <row r="67" spans="1:1">
      <c r="A67" s="1173">
        <f>IF('Форма 4.10.4 | Т-гор.вода'!$M$25="",1,0)</f>
        <v>1</v>
      </c>
    </row>
    <row r="68" spans="1:1">
      <c r="A68" s="1173">
        <f>IF('Форма 4.10.4 | Т-гор.вода'!$X$24="",1,0)</f>
        <v>0</v>
      </c>
    </row>
    <row r="69" spans="1:1">
      <c r="A69" s="1173">
        <f>IF('Форма 4.10.4 | Т-гор.вода'!$Z$24="",1,0)</f>
        <v>0</v>
      </c>
    </row>
    <row r="70" spans="1:1">
      <c r="A70" s="1173">
        <f>IF('Форма 4.10.5 | Т-подкл'!$AB$23="",1,0)</f>
        <v>1</v>
      </c>
    </row>
    <row r="71" spans="1:1">
      <c r="A71" s="1173">
        <f>IF('Форма 4.10.5 | Т-подкл'!$AD$23="",1,0)</f>
        <v>1</v>
      </c>
    </row>
    <row r="72" spans="1:1">
      <c r="A72" s="1173">
        <f>IF('Форма 4.10.5 | Т-подкл'!$N$23="",1,0)</f>
        <v>0</v>
      </c>
    </row>
    <row r="73" spans="1:1">
      <c r="A73" s="1173">
        <f>IF('Форма 4.10.5 | Т-подкл'!$R$23="",1,0)</f>
        <v>0</v>
      </c>
    </row>
    <row r="74" spans="1:1">
      <c r="A74" s="1173">
        <f>IF('Форма 4.10.5 | Т-подкл'!$V$23="",1,0)</f>
        <v>0</v>
      </c>
    </row>
    <row r="75" spans="1:1">
      <c r="A75" s="1173">
        <f>IF('Форма 4.10.5 | Т-подкл'!$AC$23="",1,0)</f>
        <v>0</v>
      </c>
    </row>
    <row r="76" spans="1:1">
      <c r="A76" s="1173">
        <f>IF('Форма 4.10.5 | Т-подкл'!$AE$23="",1,0)</f>
        <v>0</v>
      </c>
    </row>
    <row r="77" spans="1:1">
      <c r="A77" s="1173">
        <f>IF('Форма 4.10.6 | Т-подкл(инд)'!$M$23="",1,0)</f>
        <v>1</v>
      </c>
    </row>
    <row r="78" spans="1:1">
      <c r="A78" s="1173">
        <f>IF('Форма 4.10.6 | Т-подкл(инд)'!$P$23="",1,0)</f>
        <v>1</v>
      </c>
    </row>
    <row r="79" spans="1:1">
      <c r="A79" s="1173">
        <f>IF('Форма 4.10.6 | Т-подкл(инд)'!$S$23="",1,0)</f>
        <v>1</v>
      </c>
    </row>
    <row r="80" spans="1:1">
      <c r="A80" s="1173">
        <f>IF('Форма 4.10.6 | Т-подкл(инд)'!$T$23="",1,0)</f>
        <v>0</v>
      </c>
    </row>
    <row r="81" spans="1:1">
      <c r="A81" s="1173">
        <f>IF('Форма 4.10.6 | Т-подкл(инд)'!$V$23="",1,0)</f>
        <v>0</v>
      </c>
    </row>
    <row r="82" spans="1:1">
      <c r="A82" s="1173">
        <f>IF('Форма 4.9'!$F$10="",1,0)</f>
        <v>0</v>
      </c>
    </row>
    <row r="83" spans="1:1">
      <c r="A83" s="1173">
        <f>IF('Форма 4.9'!$G$10="",1,0)</f>
        <v>0</v>
      </c>
    </row>
    <row r="84" spans="1:1">
      <c r="A84" s="1173">
        <f>IF('Форма 4.9'!$F$11="",1,0)</f>
        <v>0</v>
      </c>
    </row>
    <row r="85" spans="1:1">
      <c r="A85" s="1173">
        <f>IF('Форма 4.9'!$G$11="",1,0)</f>
        <v>0</v>
      </c>
    </row>
    <row r="86" spans="1:1">
      <c r="A86" s="1173">
        <f>IF('Форма 4.9'!$F$12="",1,0)</f>
        <v>0</v>
      </c>
    </row>
    <row r="87" spans="1:1">
      <c r="A87" s="1173">
        <f>IF('Форма 4.9'!$G$12="",1,0)</f>
        <v>0</v>
      </c>
    </row>
    <row r="88" spans="1:1">
      <c r="A88" s="1173">
        <f>IF('Форма 4.9'!$F$13="",1,0)</f>
        <v>0</v>
      </c>
    </row>
    <row r="89" spans="1:1">
      <c r="A89" s="1173">
        <f>IF('Форма 4.9'!$G$13="",1,0)</f>
        <v>0</v>
      </c>
    </row>
    <row r="90" spans="1:1">
      <c r="A90" s="1173">
        <f>IF('Форма 4.10.1'!$J$15="",1,0)</f>
        <v>0</v>
      </c>
    </row>
    <row r="91" spans="1:1">
      <c r="A91" s="1173">
        <f>IF('Форма 4.10.1'!$H$17="",1,0)</f>
        <v>0</v>
      </c>
    </row>
    <row r="92" spans="1:1">
      <c r="A92" s="1173">
        <f>IF('Форма 4.10.1'!$I$17="",1,0)</f>
        <v>0</v>
      </c>
    </row>
    <row r="93" spans="1:1">
      <c r="A93" s="1173">
        <f>IF('Форма 4.10.1'!$J$17="",1,0)</f>
        <v>0</v>
      </c>
    </row>
    <row r="94" spans="1:1">
      <c r="A94" s="1173">
        <f>IF('Форма 4.10.1'!$H$22="",1,0)</f>
        <v>0</v>
      </c>
    </row>
    <row r="95" spans="1:1">
      <c r="A95" s="1173">
        <f>IF('Форма 4.10.1'!$I$22="",1,0)</f>
        <v>0</v>
      </c>
    </row>
    <row r="96" spans="1:1">
      <c r="A96" s="1173">
        <f>IF('Форма 4.10.1'!$J$22="",1,0)</f>
        <v>0</v>
      </c>
    </row>
    <row r="97" spans="1:1">
      <c r="A97" s="1173">
        <f>IF('Форма 4.10.1'!$H$29="",1,0)</f>
        <v>0</v>
      </c>
    </row>
    <row r="98" spans="1:1">
      <c r="A98" s="1173">
        <f>IF('Форма 4.10.1'!$I$29="",1,0)</f>
        <v>0</v>
      </c>
    </row>
    <row r="99" spans="1:1">
      <c r="A99" s="1173">
        <f>IF('Форма 4.10.1'!$J$29="",1,0)</f>
        <v>0</v>
      </c>
    </row>
    <row r="100" spans="1:1">
      <c r="A100" s="1173">
        <f>IF('Форма 4.10.1'!$H$36="",1,0)</f>
        <v>0</v>
      </c>
    </row>
    <row r="101" spans="1:1">
      <c r="A101" s="1173">
        <f>IF('Форма 4.10.1'!$I$36="",1,0)</f>
        <v>0</v>
      </c>
    </row>
    <row r="102" spans="1:1">
      <c r="A102" s="1173">
        <f>IF('Форма 4.10.1'!$J$36="",1,0)</f>
        <v>0</v>
      </c>
    </row>
    <row r="103" spans="1:1">
      <c r="A103" s="1173">
        <f>IF('Форма 4.10.1'!$H$39="",1,0)</f>
        <v>0</v>
      </c>
    </row>
    <row r="104" spans="1:1">
      <c r="A104" s="1173">
        <f>IF('Форма 4.10.1'!$I$39="",1,0)</f>
        <v>0</v>
      </c>
    </row>
    <row r="105" spans="1:1">
      <c r="A105" s="1173">
        <f>IF('Форма 4.10.1'!$J$39="",1,0)</f>
        <v>0</v>
      </c>
    </row>
    <row r="106" spans="1:1">
      <c r="A106" s="1173">
        <f>IF('Форма 1.0.2'!$E$12="",1,0)</f>
        <v>1</v>
      </c>
    </row>
    <row r="107" spans="1:1">
      <c r="A107" s="1173">
        <f>IF('Форма 1.0.2'!$F$12="",1,0)</f>
        <v>1</v>
      </c>
    </row>
    <row r="108" spans="1:1">
      <c r="A108" s="1173">
        <f>IF('Форма 1.0.2'!$G$12="",1,0)</f>
        <v>1</v>
      </c>
    </row>
    <row r="109" spans="1:1">
      <c r="A109" s="1173">
        <f>IF('Форма 1.0.2'!$H$12="",1,0)</f>
        <v>1</v>
      </c>
    </row>
    <row r="110" spans="1:1">
      <c r="A110" s="1173">
        <f>IF('Форма 1.0.2'!$I$12="",1,0)</f>
        <v>1</v>
      </c>
    </row>
    <row r="111" spans="1:1">
      <c r="A111" s="1173">
        <f>IF('Форма 1.0.2'!$J$12="",1,0)</f>
        <v>1</v>
      </c>
    </row>
    <row r="112" spans="1:1">
      <c r="A112" s="1173">
        <f>IF('Сведения об изменении'!$E$12="",1,0)</f>
        <v>1</v>
      </c>
    </row>
    <row r="113" spans="1:1">
      <c r="A113" s="1174">
        <f>IF('Форма 4.10.6 | Т-подкл(инд)'!$U$23="",1,0)</f>
        <v>1</v>
      </c>
    </row>
    <row r="114" spans="1:1">
      <c r="A114" s="1175">
        <f>IF('Форма 4.10.5 | Т-подкл'!$AA$23="",1,0)</f>
        <v>1</v>
      </c>
    </row>
    <row r="115" spans="1:1">
      <c r="A115" s="1175">
        <f>IF('Форма 4.10.5 | Т-подкл'!$Z$23="",1,0)</f>
        <v>1</v>
      </c>
    </row>
    <row r="116" spans="1:1">
      <c r="A116" s="1179">
        <f>IF(Территории!$E$12="",1,0)</f>
        <v>0</v>
      </c>
    </row>
    <row r="117" spans="1:1">
      <c r="A117" s="1179">
        <f>IF('Перечень тарифов'!$E$21="",1,0)</f>
        <v>0</v>
      </c>
    </row>
    <row r="118" spans="1:1">
      <c r="A118" s="1179">
        <f>IF('Перечень тарифов'!$F$21="",1,0)</f>
        <v>0</v>
      </c>
    </row>
    <row r="119" spans="1:1">
      <c r="A119" s="1179">
        <f>IF('Перечень тарифов'!$G$21="",1,0)</f>
        <v>0</v>
      </c>
    </row>
    <row r="120" spans="1:1">
      <c r="A120" s="1179">
        <f>IF('Перечень тарифов'!$K$21="",1,0)</f>
        <v>0</v>
      </c>
    </row>
    <row r="121" spans="1:1">
      <c r="A121" s="1179">
        <f>IF('Перечень тарифов'!$O$21="",1,0)</f>
        <v>0</v>
      </c>
    </row>
    <row r="122" spans="1:1">
      <c r="A122" s="1179">
        <f>IF('Перечень тарифов'!$S$21="",1,0)</f>
        <v>0</v>
      </c>
    </row>
    <row r="123" spans="1:1">
      <c r="A123" s="1179">
        <f>IF('Форма 4.10.2 | Т-ТЭ | &gt;=25МВт'!$O$24="",1,0)</f>
        <v>0</v>
      </c>
    </row>
    <row r="124" spans="1:1">
      <c r="A124" s="1179">
        <f>IF('Форма 4.10.2 | Т-ТЭ | &gt;=25МВт'!$Y$24="",1,0)</f>
        <v>0</v>
      </c>
    </row>
    <row r="125" spans="1:1">
      <c r="A125" s="1179">
        <f>IF('Форма 4.10.2 | Т-ТЭ | &gt;=25МВт'!$AA$24="",1,0)</f>
        <v>0</v>
      </c>
    </row>
    <row r="126" spans="1:1">
      <c r="A126" s="1179">
        <f>IF('Форма 4.10.2 | Т-ТЭ | &gt;=25МВт'!$V$24="",1,0)</f>
        <v>0</v>
      </c>
    </row>
    <row r="127" spans="1:1">
      <c r="A127" s="1179">
        <f>IF('Форма 4.10.2 | Т-ТЭ | &gt;=25МВт'!$Z$24="",1,0)</f>
        <v>0</v>
      </c>
    </row>
    <row r="128" spans="1:1">
      <c r="A128" s="1179">
        <f>IF('Форма 4.10.2 | Т-ТЭ | &gt;=25МВт'!$AB$24="",1,0)</f>
        <v>0</v>
      </c>
    </row>
    <row r="129" spans="1:1">
      <c r="A129" s="1179">
        <f>IF('Форма 4.10.2 | Т-ТЭ | &gt;=25МВт'!$AF$24="",1,0)</f>
        <v>0</v>
      </c>
    </row>
    <row r="130" spans="1:1">
      <c r="A130" s="1179">
        <f>IF('Форма 4.10.2 | Т-ТЭ | &gt;=25МВт'!$AH$24="",1,0)</f>
        <v>0</v>
      </c>
    </row>
    <row r="131" spans="1:1">
      <c r="A131" s="1179">
        <f>IF('Форма 4.10.2 | Т-ТЭ | &gt;=25МВт'!$AC$24="",1,0)</f>
        <v>0</v>
      </c>
    </row>
    <row r="132" spans="1:1">
      <c r="A132" s="1179">
        <f>IF('Форма 4.10.2 | Т-ТЭ | &gt;=25МВт'!$AG$24="",1,0)</f>
        <v>0</v>
      </c>
    </row>
    <row r="133" spans="1:1">
      <c r="A133" s="1179">
        <f>IF('Форма 4.10.2 | Т-ТЭ | &gt;=25МВт'!$AI$24="",1,0)</f>
        <v>0</v>
      </c>
    </row>
    <row r="134" spans="1:1">
      <c r="A134" s="1179">
        <f>IF('Форма 4.10.2 | Т-ТЭ | &gt;=25МВт'!$AM$24="",1,0)</f>
        <v>0</v>
      </c>
    </row>
    <row r="135" spans="1:1">
      <c r="A135" s="1179">
        <f>IF('Форма 4.10.2 | Т-ТЭ | &gt;=25МВт'!$AO$24="",1,0)</f>
        <v>0</v>
      </c>
    </row>
    <row r="136" spans="1:1">
      <c r="A136" s="1179">
        <f>IF('Форма 4.10.2 | Т-ТЭ | &gt;=25МВт'!$AJ$24="",1,0)</f>
        <v>0</v>
      </c>
    </row>
    <row r="137" spans="1:1">
      <c r="A137" s="1179">
        <f>IF('Форма 4.10.2 | Т-ТЭ | &gt;=25МВт'!$AN$24="",1,0)</f>
        <v>0</v>
      </c>
    </row>
    <row r="138" spans="1:1">
      <c r="A138" s="1179">
        <f>IF('Форма 4.10.2 | Т-ТЭ | &gt;=25МВт'!$AP$24="",1,0)</f>
        <v>0</v>
      </c>
    </row>
    <row r="139" spans="1:1">
      <c r="A139" s="1179">
        <f>IF('Форма 4.10.2 | Т-ТЭ | &gt;=25МВт'!$AT$24="",1,0)</f>
        <v>0</v>
      </c>
    </row>
    <row r="140" spans="1:1">
      <c r="A140" s="1179">
        <f>IF('Форма 4.10.2 | Т-ТЭ | &gt;=25МВт'!$AV$24="",1,0)</f>
        <v>0</v>
      </c>
    </row>
    <row r="141" spans="1:1">
      <c r="A141" s="1179">
        <f>IF('Форма 4.10.2 | Т-ТЭ | &gt;=25МВт'!$AQ$24="",1,0)</f>
        <v>0</v>
      </c>
    </row>
    <row r="142" spans="1:1">
      <c r="A142" s="1179">
        <f>IF('Форма 4.10.2 | Т-ТЭ | &gt;=25МВт'!$AU$24="",1,0)</f>
        <v>0</v>
      </c>
    </row>
    <row r="143" spans="1:1">
      <c r="A143" s="1179">
        <f>IF('Форма 4.10.2 | Т-ТЭ | &gt;=25МВт'!$AW$24="",1,0)</f>
        <v>0</v>
      </c>
    </row>
    <row r="144" spans="1:1">
      <c r="A144" s="1179">
        <f>IF('Форма 4.10.1'!$K$20="",1,0)</f>
        <v>0</v>
      </c>
    </row>
    <row r="145" spans="1:1">
      <c r="A145" s="1179">
        <f>IF('Форма 4.10.1'!$H$23="",1,0)</f>
        <v>0</v>
      </c>
    </row>
    <row r="146" spans="1:1">
      <c r="A146" s="1179">
        <f>IF('Форма 4.10.1'!$I$23="",1,0)</f>
        <v>0</v>
      </c>
    </row>
    <row r="147" spans="1:1">
      <c r="A147" s="1179">
        <f>IF('Форма 4.10.1'!$J$23="",1,0)</f>
        <v>0</v>
      </c>
    </row>
    <row r="148" spans="1:1">
      <c r="A148" s="1179">
        <f>IF('Форма 4.10.1'!$H$24="",1,0)</f>
        <v>0</v>
      </c>
    </row>
    <row r="149" spans="1:1">
      <c r="A149" s="1179">
        <f>IF('Форма 4.10.1'!$I$24="",1,0)</f>
        <v>0</v>
      </c>
    </row>
    <row r="150" spans="1:1">
      <c r="A150" s="1179">
        <f>IF('Форма 4.10.1'!$J$24="",1,0)</f>
        <v>0</v>
      </c>
    </row>
    <row r="151" spans="1:1">
      <c r="A151" s="1179">
        <f>IF('Форма 4.10.1'!$H$25="",1,0)</f>
        <v>0</v>
      </c>
    </row>
    <row r="152" spans="1:1">
      <c r="A152" s="1179">
        <f>IF('Форма 4.10.1'!$I$25="",1,0)</f>
        <v>0</v>
      </c>
    </row>
    <row r="153" spans="1:1">
      <c r="A153" s="1179">
        <f>IF('Форма 4.10.1'!$J$25="",1,0)</f>
        <v>0</v>
      </c>
    </row>
    <row r="154" spans="1:1">
      <c r="A154" s="1179">
        <f>IF('Форма 4.10.1'!$H$26="",1,0)</f>
        <v>0</v>
      </c>
    </row>
    <row r="155" spans="1:1">
      <c r="A155" s="1179">
        <f>IF('Форма 4.10.1'!$I$26="",1,0)</f>
        <v>0</v>
      </c>
    </row>
    <row r="156" spans="1:1">
      <c r="A156" s="1179">
        <f>IF('Форма 4.10.1'!$J$26="",1,0)</f>
        <v>0</v>
      </c>
    </row>
    <row r="157" spans="1:1">
      <c r="A157" s="1179">
        <f>IF('Форма 4.10.1'!$H$30="",1,0)</f>
        <v>0</v>
      </c>
    </row>
    <row r="158" spans="1:1">
      <c r="A158" s="1179">
        <f>IF('Форма 4.10.1'!$I$30="",1,0)</f>
        <v>0</v>
      </c>
    </row>
    <row r="159" spans="1:1">
      <c r="A159" s="1179">
        <f>IF('Форма 4.10.1'!$J$30="",1,0)</f>
        <v>0</v>
      </c>
    </row>
    <row r="160" spans="1:1">
      <c r="A160" s="1179">
        <f>IF('Форма 4.10.1'!$H$31="",1,0)</f>
        <v>0</v>
      </c>
    </row>
    <row r="161" spans="1:1">
      <c r="A161" s="1179">
        <f>IF('Форма 4.10.1'!$I$31="",1,0)</f>
        <v>0</v>
      </c>
    </row>
    <row r="162" spans="1:1">
      <c r="A162" s="1179">
        <f>IF('Форма 4.10.1'!$J$31="",1,0)</f>
        <v>0</v>
      </c>
    </row>
    <row r="163" spans="1:1">
      <c r="A163" s="1179">
        <f>IF('Форма 4.10.1'!$H$32="",1,0)</f>
        <v>0</v>
      </c>
    </row>
    <row r="164" spans="1:1">
      <c r="A164" s="1179">
        <f>IF('Форма 4.10.1'!$I$32="",1,0)</f>
        <v>0</v>
      </c>
    </row>
    <row r="165" spans="1:1">
      <c r="A165" s="1179">
        <f>IF('Форма 4.10.1'!$J$32="",1,0)</f>
        <v>0</v>
      </c>
    </row>
    <row r="166" spans="1:1">
      <c r="A166" s="1179">
        <f>IF('Форма 4.10.1'!$H$33="",1,0)</f>
        <v>0</v>
      </c>
    </row>
    <row r="167" spans="1:1">
      <c r="A167" s="1179">
        <f>IF('Форма 4.10.1'!$I$33="",1,0)</f>
        <v>0</v>
      </c>
    </row>
    <row r="168" spans="1:1">
      <c r="A168" s="1179">
        <f>IF('Форма 4.10.1'!$J$33="",1,0)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4"/>
  </cols>
  <sheetData>
    <row r="1" spans="1:3">
      <c r="A1" s="1194" t="s">
        <v>489</v>
      </c>
      <c r="B1" s="1194" t="s">
        <v>490</v>
      </c>
      <c r="C1" s="1194" t="s">
        <v>66</v>
      </c>
    </row>
    <row r="2" spans="1:3">
      <c r="A2" s="1194">
        <v>4189678</v>
      </c>
      <c r="B2" s="1194" t="s">
        <v>963</v>
      </c>
      <c r="C2" s="1194" t="s">
        <v>964</v>
      </c>
    </row>
    <row r="3" spans="1:3">
      <c r="A3" s="1194">
        <v>4190415</v>
      </c>
      <c r="B3" s="1194" t="s">
        <v>965</v>
      </c>
      <c r="C3" s="1194" t="s">
        <v>964</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ht="22.5">
      <c r="B3" s="330" t="s">
        <v>1475</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8" t="s">
        <v>395</v>
      </c>
      <c r="E4" s="1239"/>
      <c r="F4" s="1239"/>
      <c r="G4" s="1239"/>
      <c r="H4" s="1240"/>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41"/>
      <c r="E6" s="1241"/>
      <c r="F6" s="1242" t="s">
        <v>83</v>
      </c>
      <c r="G6" s="1242"/>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9" t="s">
        <v>15</v>
      </c>
      <c r="E8" s="1229"/>
      <c r="F8" s="1229" t="s">
        <v>396</v>
      </c>
      <c r="G8" s="1229"/>
      <c r="H8" s="1229"/>
      <c r="I8" s="1243" t="s">
        <v>397</v>
      </c>
      <c r="J8" s="1243"/>
      <c r="K8" s="1243"/>
      <c r="L8" s="1243"/>
      <c r="M8" s="204"/>
      <c r="N8" s="204"/>
      <c r="O8" s="204"/>
      <c r="P8" s="204"/>
      <c r="Q8" s="336"/>
      <c r="R8" s="204"/>
      <c r="S8" s="333"/>
      <c r="T8" s="333"/>
      <c r="U8" s="333"/>
      <c r="V8" s="333"/>
    </row>
    <row r="9" spans="1:256" s="120" customFormat="1" ht="20.25" customHeight="1">
      <c r="A9" s="119"/>
      <c r="B9" s="35"/>
      <c r="C9" s="222"/>
      <c r="D9" s="232" t="s">
        <v>91</v>
      </c>
      <c r="E9" s="232" t="s">
        <v>398</v>
      </c>
      <c r="F9" s="1234" t="s">
        <v>91</v>
      </c>
      <c r="G9" s="1235"/>
      <c r="H9" s="233" t="s">
        <v>398</v>
      </c>
      <c r="I9" s="1236" t="s">
        <v>91</v>
      </c>
      <c r="J9" s="1236"/>
      <c r="K9" s="233" t="s">
        <v>398</v>
      </c>
      <c r="L9" s="233" t="s">
        <v>399</v>
      </c>
      <c r="M9" s="204"/>
      <c r="N9" s="204"/>
      <c r="O9" s="204"/>
      <c r="P9" s="204"/>
      <c r="Q9" s="336"/>
      <c r="R9" s="204"/>
      <c r="S9" s="333"/>
      <c r="T9" s="333"/>
      <c r="U9" s="333"/>
      <c r="V9" s="333"/>
    </row>
    <row r="10" spans="1:256" ht="12" customHeight="1">
      <c r="C10" s="241"/>
      <c r="D10" s="331" t="s">
        <v>92</v>
      </c>
      <c r="E10" s="331" t="s">
        <v>48</v>
      </c>
      <c r="F10" s="1237" t="s">
        <v>49</v>
      </c>
      <c r="G10" s="1237"/>
      <c r="H10" s="331" t="s">
        <v>50</v>
      </c>
      <c r="I10" s="1237" t="s">
        <v>67</v>
      </c>
      <c r="J10" s="1237"/>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28"/>
      <c r="D12" s="1229">
        <v>1</v>
      </c>
      <c r="E12" s="1230" t="s">
        <v>1475</v>
      </c>
      <c r="F12" s="1193"/>
      <c r="G12" s="1181">
        <v>0</v>
      </c>
      <c r="H12" s="334"/>
      <c r="I12" s="242"/>
      <c r="J12" s="371" t="s">
        <v>496</v>
      </c>
      <c r="K12" s="1089"/>
      <c r="L12" s="258"/>
      <c r="M12" s="1100">
        <f>mergeValue(H12)</f>
        <v>0</v>
      </c>
      <c r="N12" s="1099"/>
      <c r="O12" s="1099"/>
      <c r="P12" s="1100" t="str">
        <f>IF(ISERROR(MATCH(Q12,MODesc,0)),"n","y")</f>
        <v>n</v>
      </c>
      <c r="Q12" s="1099" t="s">
        <v>1475</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28"/>
      <c r="D13" s="1229"/>
      <c r="E13" s="1231"/>
      <c r="F13" s="1232"/>
      <c r="G13" s="1229">
        <v>1</v>
      </c>
      <c r="H13" s="1226" t="s">
        <v>849</v>
      </c>
      <c r="I13" s="242"/>
      <c r="J13" s="371" t="s">
        <v>496</v>
      </c>
      <c r="K13" s="1089"/>
      <c r="L13" s="258"/>
      <c r="M13" s="1100" t="str">
        <f>mergeValue(H13)</f>
        <v>Первомайский муниципальный район</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28"/>
      <c r="D14" s="1229"/>
      <c r="E14" s="1231"/>
      <c r="F14" s="1233"/>
      <c r="G14" s="1229"/>
      <c r="H14" s="1227"/>
      <c r="I14" s="1197"/>
      <c r="J14" s="1181">
        <v>1</v>
      </c>
      <c r="K14" s="1192" t="s">
        <v>855</v>
      </c>
      <c r="L14" s="239" t="s">
        <v>856</v>
      </c>
      <c r="M14" s="1100" t="str">
        <f>mergeValue(H14)</f>
        <v>Первомайский муниципальный район</v>
      </c>
      <c r="N14" s="1099"/>
      <c r="O14" s="1099"/>
      <c r="P14" s="1099"/>
      <c r="Q14" s="1099"/>
      <c r="R14" s="1100" t="str">
        <f>K14&amp;" ("&amp;L14&amp;")"</f>
        <v>Пречистенское сельское поселение (78629450)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4"/>
    <col min="2" max="2" width="65.28515625" style="1194" customWidth="1"/>
    <col min="3" max="3" width="41" style="1194" customWidth="1"/>
    <col min="4" max="16384" width="9.140625" style="1194"/>
  </cols>
  <sheetData>
    <row r="1" spans="1:2">
      <c r="A1" s="1194" t="s">
        <v>328</v>
      </c>
      <c r="B1" s="1194" t="s">
        <v>329</v>
      </c>
    </row>
    <row r="2" spans="1:2">
      <c r="A2" s="1194">
        <v>4213775</v>
      </c>
      <c r="B2" s="1194" t="s">
        <v>581</v>
      </c>
    </row>
    <row r="3" spans="1:2">
      <c r="A3" s="1194">
        <v>4213784</v>
      </c>
      <c r="B3" s="1194" t="s">
        <v>674</v>
      </c>
    </row>
    <row r="4" spans="1:2">
      <c r="A4" s="1194">
        <v>4213781</v>
      </c>
      <c r="B4" s="1194" t="s">
        <v>673</v>
      </c>
    </row>
    <row r="5" spans="1:2">
      <c r="A5" s="1194">
        <v>4213776</v>
      </c>
      <c r="B5" s="1194" t="s">
        <v>582</v>
      </c>
    </row>
    <row r="6" spans="1:2">
      <c r="A6" s="1194">
        <v>4213777</v>
      </c>
      <c r="B6" s="1194" t="s">
        <v>583</v>
      </c>
    </row>
    <row r="7" spans="1:2">
      <c r="A7" s="1194">
        <v>4213778</v>
      </c>
      <c r="B7" s="1194" t="s">
        <v>584</v>
      </c>
    </row>
    <row r="8" spans="1:2">
      <c r="A8" s="1194">
        <v>4213780</v>
      </c>
      <c r="B8" s="1194" t="s">
        <v>585</v>
      </c>
    </row>
    <row r="9" spans="1:2">
      <c r="A9" s="1194">
        <v>4213779</v>
      </c>
      <c r="B9" s="1194" t="s">
        <v>588</v>
      </c>
    </row>
    <row r="10" spans="1:2">
      <c r="A10" s="1194">
        <v>4213783</v>
      </c>
      <c r="B10" s="1194" t="s">
        <v>587</v>
      </c>
    </row>
    <row r="11" spans="1:2">
      <c r="A11" s="1194">
        <v>4213782</v>
      </c>
      <c r="B11" s="1194"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4"/>
    <col min="2" max="2" width="65.28515625" style="1194" customWidth="1"/>
    <col min="3" max="3" width="41" style="1194" customWidth="1"/>
    <col min="4" max="16384" width="9.140625" style="1194"/>
  </cols>
  <sheetData>
    <row r="1" spans="1:2">
      <c r="A1" s="1194" t="s">
        <v>328</v>
      </c>
      <c r="B1" s="1194" t="s">
        <v>330</v>
      </c>
    </row>
    <row r="2" spans="1:2">
      <c r="A2" s="1194">
        <v>4190064</v>
      </c>
      <c r="B2" s="1194" t="s">
        <v>953</v>
      </c>
    </row>
    <row r="3" spans="1:2">
      <c r="A3" s="1194">
        <v>4190065</v>
      </c>
      <c r="B3" s="1194" t="s">
        <v>954</v>
      </c>
    </row>
    <row r="4" spans="1:2">
      <c r="A4" s="1194">
        <v>4190066</v>
      </c>
      <c r="B4" s="1194" t="s">
        <v>955</v>
      </c>
    </row>
    <row r="5" spans="1:2">
      <c r="A5" s="1194">
        <v>4190067</v>
      </c>
      <c r="B5" s="1194" t="s">
        <v>956</v>
      </c>
    </row>
    <row r="6" spans="1:2">
      <c r="A6" s="1194">
        <v>4190068</v>
      </c>
      <c r="B6" s="1194" t="s">
        <v>957</v>
      </c>
    </row>
    <row r="7" spans="1:2">
      <c r="A7" s="1194">
        <v>4190069</v>
      </c>
      <c r="B7" s="1194" t="s">
        <v>958</v>
      </c>
    </row>
    <row r="8" spans="1:2">
      <c r="A8" s="1194">
        <v>4190070</v>
      </c>
      <c r="B8" s="1194" t="s">
        <v>959</v>
      </c>
    </row>
    <row r="9" spans="1:2">
      <c r="A9" s="1194">
        <v>4190071</v>
      </c>
      <c r="B9" s="1194" t="s">
        <v>960</v>
      </c>
    </row>
    <row r="10" spans="1:2">
      <c r="A10" s="1194">
        <v>4190072</v>
      </c>
      <c r="B10" s="1194" t="s">
        <v>961</v>
      </c>
    </row>
    <row r="11" spans="1:2">
      <c r="A11" s="1194">
        <v>4190073</v>
      </c>
      <c r="B11" s="1194" t="s">
        <v>962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8" t="s">
        <v>626</v>
      </c>
      <c r="E5" s="1239"/>
      <c r="F5" s="1239"/>
      <c r="G5" s="1239"/>
      <c r="H5" s="1239"/>
      <c r="I5" s="1239"/>
      <c r="J5" s="1240"/>
      <c r="K5" s="408"/>
      <c r="L5" s="169"/>
      <c r="M5" s="169"/>
      <c r="N5" s="169"/>
      <c r="O5" s="169"/>
      <c r="P5" s="169"/>
      <c r="Q5" s="169"/>
      <c r="R5" s="169"/>
      <c r="S5" s="537"/>
      <c r="T5" s="537"/>
      <c r="U5" s="537"/>
      <c r="V5" s="537"/>
      <c r="W5" s="169"/>
    </row>
    <row r="6" spans="1:24" s="438" customFormat="1" ht="3" customHeight="1">
      <c r="A6" s="292"/>
      <c r="B6" s="292"/>
      <c r="D6" s="1270"/>
      <c r="E6" s="1271"/>
      <c r="F6" s="1271"/>
      <c r="G6" s="1271"/>
      <c r="H6" s="1271"/>
      <c r="I6" s="1271"/>
      <c r="J6" s="1272"/>
      <c r="S6" s="614"/>
      <c r="T6" s="614"/>
      <c r="U6" s="614"/>
      <c r="V6" s="614"/>
    </row>
    <row r="7" spans="1:24" s="438" customFormat="1" ht="5.25" hidden="1" customHeight="1">
      <c r="A7" s="292"/>
      <c r="B7" s="292"/>
      <c r="E7" s="1273"/>
      <c r="F7" s="1273"/>
      <c r="G7" s="1262"/>
      <c r="H7" s="1262"/>
      <c r="I7" s="1262"/>
      <c r="J7" s="1262"/>
      <c r="S7" s="614"/>
      <c r="T7" s="614"/>
      <c r="U7" s="614"/>
      <c r="V7" s="614"/>
    </row>
    <row r="8" spans="1:24" s="438" customFormat="1" ht="5.25" hidden="1" customHeight="1">
      <c r="A8" s="292"/>
      <c r="B8" s="292"/>
      <c r="E8" s="1273"/>
      <c r="F8" s="1273"/>
      <c r="G8" s="1262"/>
      <c r="H8" s="1262"/>
      <c r="I8" s="1262"/>
      <c r="J8" s="1262"/>
      <c r="S8" s="614"/>
      <c r="T8" s="614"/>
      <c r="U8" s="614"/>
      <c r="V8" s="614"/>
    </row>
    <row r="9" spans="1:24" s="438" customFormat="1" ht="5.25" hidden="1" customHeight="1">
      <c r="A9" s="292"/>
      <c r="B9" s="292"/>
      <c r="E9" s="1273"/>
      <c r="F9" s="1273"/>
      <c r="G9" s="1262"/>
      <c r="H9" s="1262"/>
      <c r="I9" s="1262"/>
      <c r="J9" s="1262"/>
      <c r="S9" s="614"/>
      <c r="T9" s="614"/>
      <c r="U9" s="614"/>
      <c r="V9" s="614"/>
    </row>
    <row r="10" spans="1:24" s="614" customFormat="1" ht="5.25" hidden="1">
      <c r="A10" s="292"/>
      <c r="B10" s="292"/>
      <c r="E10" s="1274"/>
      <c r="F10" s="1274"/>
      <c r="G10" s="788"/>
      <c r="H10" s="434"/>
      <c r="I10" s="746"/>
      <c r="J10" s="746"/>
    </row>
    <row r="11" spans="1:24" s="152" customFormat="1" ht="18.75" hidden="1" customHeight="1">
      <c r="A11" s="292"/>
      <c r="B11" s="292"/>
      <c r="D11" s="145"/>
      <c r="E11" s="1275" t="s">
        <v>633</v>
      </c>
      <c r="F11" s="1275"/>
      <c r="G11" s="1198"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75" t="s">
        <v>634</v>
      </c>
      <c r="F12" s="1275"/>
      <c r="G12" s="1198"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69"/>
      <c r="F13" s="1269"/>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63" t="s">
        <v>91</v>
      </c>
      <c r="E17" s="1263" t="s">
        <v>296</v>
      </c>
      <c r="F17" s="1263" t="s">
        <v>79</v>
      </c>
      <c r="G17" s="1263" t="s">
        <v>436</v>
      </c>
      <c r="H17" s="1263" t="s">
        <v>91</v>
      </c>
      <c r="I17" s="1263"/>
      <c r="J17" s="1263" t="s">
        <v>19</v>
      </c>
      <c r="K17" s="1265" t="s">
        <v>461</v>
      </c>
      <c r="L17" s="1265"/>
      <c r="M17" s="1265"/>
      <c r="N17" s="1265"/>
      <c r="O17" s="1265" t="s">
        <v>624</v>
      </c>
      <c r="P17" s="1265"/>
      <c r="Q17" s="1265"/>
      <c r="R17" s="1265"/>
      <c r="S17" s="1265" t="s">
        <v>625</v>
      </c>
      <c r="T17" s="1265"/>
      <c r="U17" s="1265"/>
      <c r="V17" s="1265"/>
      <c r="W17" s="1263" t="s">
        <v>243</v>
      </c>
    </row>
    <row r="18" spans="1:24" ht="30.75" customHeight="1">
      <c r="D18" s="1263"/>
      <c r="E18" s="1263"/>
      <c r="F18" s="1263"/>
      <c r="G18" s="1263"/>
      <c r="H18" s="1263"/>
      <c r="I18" s="1263"/>
      <c r="J18" s="1263"/>
      <c r="K18" s="109" t="s">
        <v>299</v>
      </c>
      <c r="L18" s="1263" t="s">
        <v>91</v>
      </c>
      <c r="M18" s="1263"/>
      <c r="N18" s="109" t="s">
        <v>229</v>
      </c>
      <c r="O18" s="109" t="s">
        <v>299</v>
      </c>
      <c r="P18" s="1263" t="s">
        <v>91</v>
      </c>
      <c r="Q18" s="1263"/>
      <c r="R18" s="109" t="s">
        <v>229</v>
      </c>
      <c r="S18" s="510" t="s">
        <v>299</v>
      </c>
      <c r="T18" s="1263" t="s">
        <v>91</v>
      </c>
      <c r="U18" s="1263"/>
      <c r="V18" s="510" t="s">
        <v>398</v>
      </c>
      <c r="W18" s="1263"/>
    </row>
    <row r="19" spans="1:24" s="382" customFormat="1" ht="12" customHeight="1">
      <c r="A19" s="381"/>
      <c r="B19" s="381"/>
      <c r="D19" s="39" t="s">
        <v>92</v>
      </c>
      <c r="E19" s="39" t="s">
        <v>48</v>
      </c>
      <c r="F19" s="39" t="s">
        <v>49</v>
      </c>
      <c r="G19" s="39" t="s">
        <v>50</v>
      </c>
      <c r="H19" s="1264" t="s">
        <v>67</v>
      </c>
      <c r="I19" s="1264"/>
      <c r="J19" s="39" t="s">
        <v>68</v>
      </c>
      <c r="K19" s="39" t="s">
        <v>182</v>
      </c>
      <c r="L19" s="1264" t="s">
        <v>183</v>
      </c>
      <c r="M19" s="1264"/>
      <c r="N19" s="39" t="s">
        <v>207</v>
      </c>
      <c r="O19" s="39" t="s">
        <v>208</v>
      </c>
      <c r="P19" s="1264" t="s">
        <v>209</v>
      </c>
      <c r="Q19" s="1264"/>
      <c r="R19" s="39" t="s">
        <v>210</v>
      </c>
      <c r="S19" s="495" t="s">
        <v>209</v>
      </c>
      <c r="T19" s="1264" t="s">
        <v>210</v>
      </c>
      <c r="U19" s="1264"/>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0" customFormat="1" ht="17.100000000000001" customHeight="1">
      <c r="A21" s="711">
        <v>1</v>
      </c>
      <c r="C21" s="290"/>
      <c r="D21" s="1250">
        <v>1</v>
      </c>
      <c r="E21" s="1251" t="s">
        <v>581</v>
      </c>
      <c r="F21" s="1255" t="s">
        <v>953</v>
      </c>
      <c r="G21" s="1258" t="s">
        <v>84</v>
      </c>
      <c r="H21" s="1250"/>
      <c r="I21" s="1250">
        <v>1</v>
      </c>
      <c r="J21" s="1266" t="s">
        <v>1476</v>
      </c>
      <c r="K21" s="1246" t="s">
        <v>84</v>
      </c>
      <c r="L21" s="1244"/>
      <c r="M21" s="1244" t="s">
        <v>92</v>
      </c>
      <c r="N21" s="1249"/>
      <c r="O21" s="1246" t="s">
        <v>84</v>
      </c>
      <c r="P21" s="1244"/>
      <c r="Q21" s="1244" t="s">
        <v>92</v>
      </c>
      <c r="R21" s="1245"/>
      <c r="S21" s="1246" t="s">
        <v>84</v>
      </c>
      <c r="T21" s="1034"/>
      <c r="U21" s="1034" t="s">
        <v>92</v>
      </c>
      <c r="V21" s="1199"/>
      <c r="W21" s="288"/>
    </row>
    <row r="22" spans="1:24" s="1180" customFormat="1" ht="17.100000000000001" customHeight="1">
      <c r="A22" s="711"/>
      <c r="C22" s="710"/>
      <c r="D22" s="1250"/>
      <c r="E22" s="1252"/>
      <c r="F22" s="1256"/>
      <c r="G22" s="1258"/>
      <c r="H22" s="1250"/>
      <c r="I22" s="1250"/>
      <c r="J22" s="1267"/>
      <c r="K22" s="1246"/>
      <c r="L22" s="1244"/>
      <c r="M22" s="1244"/>
      <c r="N22" s="1249"/>
      <c r="O22" s="1246"/>
      <c r="P22" s="1244"/>
      <c r="Q22" s="1244"/>
      <c r="R22" s="1245"/>
      <c r="S22" s="1246"/>
      <c r="T22" s="1036"/>
      <c r="U22" s="707"/>
      <c r="V22" s="708"/>
      <c r="W22" s="709"/>
    </row>
    <row r="23" spans="1:24" s="1180" customFormat="1" ht="17.100000000000001" customHeight="1">
      <c r="A23" s="711"/>
      <c r="C23" s="710"/>
      <c r="D23" s="1248"/>
      <c r="E23" s="1253"/>
      <c r="F23" s="1256"/>
      <c r="G23" s="1247"/>
      <c r="H23" s="1248"/>
      <c r="I23" s="1248"/>
      <c r="J23" s="1267"/>
      <c r="K23" s="1247"/>
      <c r="L23" s="1248"/>
      <c r="M23" s="1248"/>
      <c r="N23" s="1245"/>
      <c r="O23" s="1247"/>
      <c r="P23" s="1189"/>
      <c r="Q23" s="707"/>
      <c r="R23" s="708"/>
      <c r="S23" s="704"/>
      <c r="T23" s="704"/>
      <c r="U23" s="704"/>
      <c r="V23" s="704"/>
      <c r="W23" s="709"/>
    </row>
    <row r="24" spans="1:24" s="1180" customFormat="1" ht="17.100000000000001" customHeight="1">
      <c r="A24" s="711"/>
      <c r="C24" s="710"/>
      <c r="D24" s="1248"/>
      <c r="E24" s="1253"/>
      <c r="F24" s="1256"/>
      <c r="G24" s="1247"/>
      <c r="H24" s="1248"/>
      <c r="I24" s="1248"/>
      <c r="J24" s="1268"/>
      <c r="K24" s="1247"/>
      <c r="L24" s="707"/>
      <c r="M24" s="708"/>
      <c r="N24" s="708"/>
      <c r="O24" s="708"/>
      <c r="P24" s="708"/>
      <c r="Q24" s="708"/>
      <c r="R24" s="708"/>
      <c r="S24" s="704"/>
      <c r="T24" s="704"/>
      <c r="U24" s="704"/>
      <c r="V24" s="704"/>
      <c r="W24" s="709"/>
    </row>
    <row r="25" spans="1:24" s="1180" customFormat="1" ht="15" customHeight="1">
      <c r="A25" s="711"/>
      <c r="C25" s="710"/>
      <c r="D25" s="1248"/>
      <c r="E25" s="1254"/>
      <c r="F25" s="1257"/>
      <c r="G25" s="1247"/>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59" t="s">
        <v>643</v>
      </c>
      <c r="F32" s="1259"/>
      <c r="G32" s="1259"/>
      <c r="H32" s="1259"/>
      <c r="I32" s="1259"/>
      <c r="J32" s="1259"/>
      <c r="K32" s="1259"/>
      <c r="L32" s="1259"/>
      <c r="M32" s="1259"/>
      <c r="N32" s="1259"/>
      <c r="O32" s="1259"/>
      <c r="P32" s="1259"/>
      <c r="Q32" s="1259"/>
      <c r="R32" s="1259"/>
      <c r="S32" s="1259"/>
      <c r="T32" s="1259"/>
      <c r="U32" s="1259"/>
      <c r="V32" s="1259"/>
      <c r="W32" s="1259"/>
    </row>
    <row r="33" spans="5:23" ht="36.950000000000003" customHeight="1">
      <c r="E33" s="1260" t="s">
        <v>645</v>
      </c>
      <c r="F33" s="1261"/>
      <c r="G33" s="1261"/>
      <c r="H33" s="1261"/>
      <c r="I33" s="1261"/>
      <c r="J33" s="1261"/>
      <c r="K33" s="1261"/>
      <c r="L33" s="1261"/>
      <c r="M33" s="1261"/>
      <c r="N33" s="1261"/>
      <c r="O33" s="1261"/>
      <c r="P33" s="1261"/>
      <c r="Q33" s="1261"/>
      <c r="R33" s="1261"/>
      <c r="S33" s="1261"/>
      <c r="T33" s="1261"/>
      <c r="U33" s="1261"/>
      <c r="V33" s="1261"/>
      <c r="W33" s="1261"/>
    </row>
    <row r="34" spans="5:23" ht="17.100000000000001" customHeight="1">
      <c r="E34" s="1260" t="s">
        <v>646</v>
      </c>
      <c r="F34" s="1261"/>
      <c r="G34" s="1261"/>
      <c r="H34" s="1261"/>
      <c r="I34" s="1261"/>
      <c r="J34" s="1261"/>
      <c r="K34" s="1261"/>
      <c r="L34" s="1261"/>
      <c r="M34" s="1261"/>
      <c r="N34" s="1261"/>
      <c r="O34" s="1261"/>
      <c r="P34" s="1261"/>
      <c r="Q34" s="1261"/>
      <c r="R34" s="1261"/>
      <c r="S34" s="1261"/>
      <c r="T34" s="1261"/>
      <c r="U34" s="1261"/>
      <c r="V34" s="1261"/>
      <c r="W34" s="1261"/>
    </row>
    <row r="35" spans="5:23" ht="27" customHeight="1">
      <c r="E35" s="1260" t="s">
        <v>647</v>
      </c>
      <c r="F35" s="1261"/>
      <c r="G35" s="1261"/>
      <c r="H35" s="1261"/>
      <c r="I35" s="1261"/>
      <c r="J35" s="1261"/>
      <c r="K35" s="1261"/>
      <c r="L35" s="1261"/>
      <c r="M35" s="1261"/>
      <c r="N35" s="1261"/>
      <c r="O35" s="1261"/>
      <c r="P35" s="1261"/>
      <c r="Q35" s="1261"/>
      <c r="R35" s="1261"/>
      <c r="S35" s="1261"/>
      <c r="T35" s="1261"/>
      <c r="U35" s="1261"/>
      <c r="V35" s="1261"/>
      <c r="W35" s="1261"/>
    </row>
    <row r="36" spans="5:23" ht="17.100000000000001" customHeight="1">
      <c r="E36" s="1260" t="s">
        <v>648</v>
      </c>
      <c r="F36" s="1261"/>
      <c r="G36" s="1261"/>
      <c r="H36" s="1261"/>
      <c r="I36" s="1261"/>
      <c r="J36" s="1261"/>
      <c r="K36" s="1261"/>
      <c r="L36" s="1261"/>
      <c r="M36" s="1261"/>
      <c r="N36" s="1261"/>
      <c r="O36" s="1261"/>
      <c r="P36" s="1261"/>
      <c r="Q36" s="1261"/>
      <c r="R36" s="1261"/>
      <c r="S36" s="1261"/>
      <c r="T36" s="1261"/>
      <c r="U36" s="1261"/>
      <c r="V36" s="1261"/>
      <c r="W36" s="1261"/>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59" t="s">
        <v>644</v>
      </c>
      <c r="F38" s="1259"/>
      <c r="G38" s="1259"/>
      <c r="H38" s="1259"/>
      <c r="I38" s="1259"/>
      <c r="J38" s="1259"/>
      <c r="K38" s="1259"/>
      <c r="L38" s="1259"/>
      <c r="M38" s="1259"/>
      <c r="N38" s="1259"/>
      <c r="O38" s="1259"/>
      <c r="P38" s="1259"/>
      <c r="Q38" s="1259"/>
      <c r="R38" s="1259"/>
      <c r="S38" s="1259"/>
      <c r="T38" s="1259"/>
      <c r="U38" s="1259"/>
      <c r="V38" s="1259"/>
      <c r="W38" s="1259"/>
    </row>
    <row r="39" spans="5:23" ht="17.100000000000001" customHeight="1">
      <c r="E39" s="1260" t="s">
        <v>649</v>
      </c>
      <c r="F39" s="1261"/>
      <c r="G39" s="1261"/>
      <c r="H39" s="1261"/>
      <c r="I39" s="1261"/>
      <c r="J39" s="1261"/>
      <c r="K39" s="1261"/>
      <c r="L39" s="1261"/>
      <c r="M39" s="1261"/>
      <c r="N39" s="1261"/>
      <c r="O39" s="1261"/>
      <c r="P39" s="1261"/>
      <c r="Q39" s="1261"/>
      <c r="R39" s="1261"/>
      <c r="S39" s="1261"/>
      <c r="T39" s="1261"/>
      <c r="U39" s="1261"/>
      <c r="V39" s="1261"/>
      <c r="W39" s="1261"/>
    </row>
    <row r="40" spans="5:23" ht="17.100000000000001" customHeight="1">
      <c r="E40" s="1260" t="s">
        <v>650</v>
      </c>
      <c r="F40" s="1261"/>
      <c r="G40" s="1261"/>
      <c r="H40" s="1261"/>
      <c r="I40" s="1261"/>
      <c r="J40" s="1261"/>
      <c r="K40" s="1261"/>
      <c r="L40" s="1261"/>
      <c r="M40" s="1261"/>
      <c r="N40" s="1261"/>
      <c r="O40" s="1261"/>
      <c r="P40" s="1261"/>
      <c r="Q40" s="1261"/>
      <c r="R40" s="1261"/>
      <c r="S40" s="1261"/>
      <c r="T40" s="1261"/>
      <c r="U40" s="1261"/>
      <c r="V40" s="1261"/>
      <c r="W40" s="1261"/>
    </row>
  </sheetData>
  <sheetProtection password="FA9C" sheet="1" objects="1" scenarios="1" formatColumns="0" formatRows="0"/>
  <dataConsolidate link="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3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952</v>
      </c>
      <c r="B1" s="5" t="s">
        <v>968</v>
      </c>
      <c r="C1" s="5" t="s">
        <v>969</v>
      </c>
      <c r="D1" s="5" t="s">
        <v>970</v>
      </c>
      <c r="E1" s="5" t="s">
        <v>971</v>
      </c>
      <c r="F1" s="5" t="s">
        <v>972</v>
      </c>
      <c r="G1" s="5" t="s">
        <v>973</v>
      </c>
      <c r="H1" s="5" t="s">
        <v>974</v>
      </c>
      <c r="I1" s="5" t="s">
        <v>975</v>
      </c>
    </row>
    <row r="2" spans="1:10">
      <c r="A2" s="5">
        <v>1</v>
      </c>
      <c r="B2" s="5" t="s">
        <v>976</v>
      </c>
      <c r="C2" s="5" t="s">
        <v>47</v>
      </c>
      <c r="D2" s="5" t="s">
        <v>977</v>
      </c>
      <c r="E2" s="5" t="s">
        <v>978</v>
      </c>
      <c r="F2" s="5" t="s">
        <v>979</v>
      </c>
      <c r="G2" s="5" t="s">
        <v>980</v>
      </c>
      <c r="J2" s="5" t="s">
        <v>1465</v>
      </c>
    </row>
    <row r="3" spans="1:10">
      <c r="A3" s="5">
        <v>2</v>
      </c>
      <c r="B3" s="5" t="s">
        <v>976</v>
      </c>
      <c r="C3" s="5" t="s">
        <v>47</v>
      </c>
      <c r="D3" s="5" t="s">
        <v>981</v>
      </c>
      <c r="E3" s="5" t="s">
        <v>982</v>
      </c>
      <c r="F3" s="5" t="s">
        <v>983</v>
      </c>
      <c r="G3" s="5" t="s">
        <v>984</v>
      </c>
      <c r="H3" s="5" t="s">
        <v>985</v>
      </c>
      <c r="J3" s="5" t="s">
        <v>1465</v>
      </c>
    </row>
    <row r="4" spans="1:10">
      <c r="A4" s="5">
        <v>3</v>
      </c>
      <c r="B4" s="5" t="s">
        <v>976</v>
      </c>
      <c r="C4" s="5" t="s">
        <v>47</v>
      </c>
      <c r="D4" s="5" t="s">
        <v>986</v>
      </c>
      <c r="E4" s="5" t="s">
        <v>987</v>
      </c>
      <c r="F4" s="5" t="s">
        <v>988</v>
      </c>
      <c r="G4" s="5" t="s">
        <v>989</v>
      </c>
      <c r="H4" s="5" t="s">
        <v>990</v>
      </c>
      <c r="J4" s="5" t="s">
        <v>1465</v>
      </c>
    </row>
    <row r="5" spans="1:10">
      <c r="A5" s="5">
        <v>4</v>
      </c>
      <c r="B5" s="5" t="s">
        <v>976</v>
      </c>
      <c r="C5" s="5" t="s">
        <v>47</v>
      </c>
      <c r="D5" s="5" t="s">
        <v>991</v>
      </c>
      <c r="E5" s="5" t="s">
        <v>992</v>
      </c>
      <c r="F5" s="5" t="s">
        <v>993</v>
      </c>
      <c r="G5" s="5" t="s">
        <v>994</v>
      </c>
      <c r="J5" s="5" t="s">
        <v>1465</v>
      </c>
    </row>
    <row r="6" spans="1:10">
      <c r="A6" s="5">
        <v>5</v>
      </c>
      <c r="B6" s="5" t="s">
        <v>976</v>
      </c>
      <c r="C6" s="5" t="s">
        <v>47</v>
      </c>
      <c r="D6" s="5" t="s">
        <v>995</v>
      </c>
      <c r="E6" s="5" t="s">
        <v>996</v>
      </c>
      <c r="F6" s="5" t="s">
        <v>997</v>
      </c>
      <c r="G6" s="5" t="s">
        <v>998</v>
      </c>
      <c r="J6" s="5" t="s">
        <v>1465</v>
      </c>
    </row>
    <row r="7" spans="1:10">
      <c r="A7" s="5">
        <v>6</v>
      </c>
      <c r="B7" s="5" t="s">
        <v>976</v>
      </c>
      <c r="C7" s="5" t="s">
        <v>47</v>
      </c>
      <c r="D7" s="5" t="s">
        <v>999</v>
      </c>
      <c r="E7" s="5" t="s">
        <v>1000</v>
      </c>
      <c r="F7" s="5" t="s">
        <v>1001</v>
      </c>
      <c r="G7" s="5" t="s">
        <v>1002</v>
      </c>
      <c r="J7" s="5" t="s">
        <v>1465</v>
      </c>
    </row>
    <row r="8" spans="1:10">
      <c r="A8" s="5">
        <v>7</v>
      </c>
      <c r="B8" s="5" t="s">
        <v>976</v>
      </c>
      <c r="C8" s="5" t="s">
        <v>47</v>
      </c>
      <c r="D8" s="5" t="s">
        <v>1003</v>
      </c>
      <c r="E8" s="5" t="s">
        <v>1004</v>
      </c>
      <c r="F8" s="5" t="s">
        <v>1005</v>
      </c>
      <c r="G8" s="5" t="s">
        <v>1006</v>
      </c>
      <c r="J8" s="5" t="s">
        <v>1465</v>
      </c>
    </row>
    <row r="9" spans="1:10">
      <c r="A9" s="5">
        <v>8</v>
      </c>
      <c r="B9" s="5" t="s">
        <v>976</v>
      </c>
      <c r="C9" s="5" t="s">
        <v>47</v>
      </c>
      <c r="D9" s="5" t="s">
        <v>1007</v>
      </c>
      <c r="E9" s="5" t="s">
        <v>1008</v>
      </c>
      <c r="F9" s="5" t="s">
        <v>1009</v>
      </c>
      <c r="G9" s="5" t="s">
        <v>1010</v>
      </c>
      <c r="J9" s="5" t="s">
        <v>1465</v>
      </c>
    </row>
    <row r="10" spans="1:10">
      <c r="A10" s="5">
        <v>9</v>
      </c>
      <c r="B10" s="5" t="s">
        <v>976</v>
      </c>
      <c r="C10" s="5" t="s">
        <v>47</v>
      </c>
      <c r="D10" s="5" t="s">
        <v>1011</v>
      </c>
      <c r="E10" s="5" t="s">
        <v>1012</v>
      </c>
      <c r="F10" s="5" t="s">
        <v>1013</v>
      </c>
      <c r="G10" s="5" t="s">
        <v>1014</v>
      </c>
      <c r="J10" s="5" t="s">
        <v>1465</v>
      </c>
    </row>
    <row r="11" spans="1:10">
      <c r="A11" s="5">
        <v>10</v>
      </c>
      <c r="B11" s="5" t="s">
        <v>976</v>
      </c>
      <c r="C11" s="5" t="s">
        <v>47</v>
      </c>
      <c r="D11" s="5" t="s">
        <v>1015</v>
      </c>
      <c r="E11" s="5" t="s">
        <v>1016</v>
      </c>
      <c r="F11" s="5" t="s">
        <v>1017</v>
      </c>
      <c r="G11" s="5" t="s">
        <v>1018</v>
      </c>
      <c r="J11" s="5" t="s">
        <v>1465</v>
      </c>
    </row>
    <row r="12" spans="1:10">
      <c r="A12" s="5">
        <v>11</v>
      </c>
      <c r="B12" s="5" t="s">
        <v>976</v>
      </c>
      <c r="C12" s="5" t="s">
        <v>47</v>
      </c>
      <c r="D12" s="5" t="s">
        <v>1019</v>
      </c>
      <c r="E12" s="5" t="s">
        <v>1020</v>
      </c>
      <c r="F12" s="5" t="s">
        <v>1021</v>
      </c>
      <c r="G12" s="5" t="s">
        <v>1022</v>
      </c>
      <c r="J12" s="5" t="s">
        <v>1465</v>
      </c>
    </row>
    <row r="13" spans="1:10">
      <c r="A13" s="5">
        <v>12</v>
      </c>
      <c r="B13" s="5" t="s">
        <v>976</v>
      </c>
      <c r="C13" s="5" t="s">
        <v>47</v>
      </c>
      <c r="D13" s="5" t="s">
        <v>1023</v>
      </c>
      <c r="E13" s="5" t="s">
        <v>1024</v>
      </c>
      <c r="F13" s="5" t="s">
        <v>1025</v>
      </c>
      <c r="G13" s="5" t="s">
        <v>994</v>
      </c>
      <c r="J13" s="5" t="s">
        <v>1465</v>
      </c>
    </row>
    <row r="14" spans="1:10">
      <c r="A14" s="5">
        <v>13</v>
      </c>
      <c r="B14" s="5" t="s">
        <v>976</v>
      </c>
      <c r="C14" s="5" t="s">
        <v>47</v>
      </c>
      <c r="D14" s="5" t="s">
        <v>1026</v>
      </c>
      <c r="E14" s="5" t="s">
        <v>1027</v>
      </c>
      <c r="F14" s="5" t="s">
        <v>1028</v>
      </c>
      <c r="G14" s="5" t="s">
        <v>1029</v>
      </c>
      <c r="H14" s="5" t="s">
        <v>1030</v>
      </c>
      <c r="J14" s="5" t="s">
        <v>1465</v>
      </c>
    </row>
    <row r="15" spans="1:10">
      <c r="A15" s="5">
        <v>14</v>
      </c>
      <c r="B15" s="5" t="s">
        <v>976</v>
      </c>
      <c r="C15" s="5" t="s">
        <v>47</v>
      </c>
      <c r="D15" s="5" t="s">
        <v>1031</v>
      </c>
      <c r="E15" s="5" t="s">
        <v>1032</v>
      </c>
      <c r="F15" s="5" t="s">
        <v>1033</v>
      </c>
      <c r="G15" s="5" t="s">
        <v>1034</v>
      </c>
      <c r="J15" s="5" t="s">
        <v>1465</v>
      </c>
    </row>
    <row r="16" spans="1:10">
      <c r="A16" s="5">
        <v>15</v>
      </c>
      <c r="B16" s="5" t="s">
        <v>976</v>
      </c>
      <c r="C16" s="5" t="s">
        <v>47</v>
      </c>
      <c r="D16" s="5" t="s">
        <v>1035</v>
      </c>
      <c r="E16" s="5" t="s">
        <v>1036</v>
      </c>
      <c r="F16" s="5" t="s">
        <v>1037</v>
      </c>
      <c r="G16" s="5" t="s">
        <v>1038</v>
      </c>
      <c r="J16" s="5" t="s">
        <v>1465</v>
      </c>
    </row>
    <row r="17" spans="1:10">
      <c r="A17" s="5">
        <v>16</v>
      </c>
      <c r="B17" s="5" t="s">
        <v>976</v>
      </c>
      <c r="C17" s="5" t="s">
        <v>47</v>
      </c>
      <c r="D17" s="5" t="s">
        <v>1039</v>
      </c>
      <c r="E17" s="5" t="s">
        <v>1040</v>
      </c>
      <c r="F17" s="5" t="s">
        <v>1041</v>
      </c>
      <c r="G17" s="5" t="s">
        <v>1042</v>
      </c>
      <c r="J17" s="5" t="s">
        <v>1465</v>
      </c>
    </row>
    <row r="18" spans="1:10">
      <c r="A18" s="5">
        <v>17</v>
      </c>
      <c r="B18" s="5" t="s">
        <v>976</v>
      </c>
      <c r="C18" s="5" t="s">
        <v>47</v>
      </c>
      <c r="D18" s="5" t="s">
        <v>1043</v>
      </c>
      <c r="E18" s="5" t="s">
        <v>1044</v>
      </c>
      <c r="F18" s="5" t="s">
        <v>1045</v>
      </c>
      <c r="G18" s="5" t="s">
        <v>1038</v>
      </c>
      <c r="J18" s="5" t="s">
        <v>1465</v>
      </c>
    </row>
    <row r="19" spans="1:10">
      <c r="A19" s="5">
        <v>18</v>
      </c>
      <c r="B19" s="5" t="s">
        <v>976</v>
      </c>
      <c r="C19" s="5" t="s">
        <v>47</v>
      </c>
      <c r="D19" s="5" t="s">
        <v>1046</v>
      </c>
      <c r="E19" s="5" t="s">
        <v>1047</v>
      </c>
      <c r="F19" s="5" t="s">
        <v>1048</v>
      </c>
      <c r="G19" s="5" t="s">
        <v>1014</v>
      </c>
      <c r="H19" s="5" t="s">
        <v>1049</v>
      </c>
      <c r="J19" s="5" t="s">
        <v>1465</v>
      </c>
    </row>
    <row r="20" spans="1:10">
      <c r="A20" s="5">
        <v>19</v>
      </c>
      <c r="B20" s="5" t="s">
        <v>976</v>
      </c>
      <c r="C20" s="5" t="s">
        <v>47</v>
      </c>
      <c r="D20" s="5" t="s">
        <v>1050</v>
      </c>
      <c r="E20" s="5" t="s">
        <v>1051</v>
      </c>
      <c r="F20" s="5" t="s">
        <v>1052</v>
      </c>
      <c r="G20" s="5" t="s">
        <v>1006</v>
      </c>
      <c r="J20" s="5" t="s">
        <v>1465</v>
      </c>
    </row>
    <row r="21" spans="1:10">
      <c r="A21" s="5">
        <v>20</v>
      </c>
      <c r="B21" s="5" t="s">
        <v>976</v>
      </c>
      <c r="C21" s="5" t="s">
        <v>47</v>
      </c>
      <c r="D21" s="5" t="s">
        <v>1053</v>
      </c>
      <c r="E21" s="5" t="s">
        <v>1054</v>
      </c>
      <c r="F21" s="5" t="s">
        <v>1055</v>
      </c>
      <c r="G21" s="5" t="s">
        <v>1006</v>
      </c>
      <c r="J21" s="5" t="s">
        <v>1465</v>
      </c>
    </row>
    <row r="22" spans="1:10">
      <c r="A22" s="5">
        <v>21</v>
      </c>
      <c r="B22" s="5" t="s">
        <v>976</v>
      </c>
      <c r="C22" s="5" t="s">
        <v>47</v>
      </c>
      <c r="D22" s="5" t="s">
        <v>1056</v>
      </c>
      <c r="E22" s="5" t="s">
        <v>1057</v>
      </c>
      <c r="F22" s="5" t="s">
        <v>1058</v>
      </c>
      <c r="G22" s="5" t="s">
        <v>1059</v>
      </c>
      <c r="H22" s="5" t="s">
        <v>1060</v>
      </c>
      <c r="J22" s="5" t="s">
        <v>1465</v>
      </c>
    </row>
    <row r="23" spans="1:10">
      <c r="A23" s="5">
        <v>22</v>
      </c>
      <c r="B23" s="5" t="s">
        <v>976</v>
      </c>
      <c r="C23" s="5" t="s">
        <v>47</v>
      </c>
      <c r="D23" s="5" t="s">
        <v>1061</v>
      </c>
      <c r="E23" s="5" t="s">
        <v>1062</v>
      </c>
      <c r="F23" s="5" t="s">
        <v>1063</v>
      </c>
      <c r="G23" s="5" t="s">
        <v>1059</v>
      </c>
      <c r="J23" s="5" t="s">
        <v>1465</v>
      </c>
    </row>
    <row r="24" spans="1:10">
      <c r="A24" s="5">
        <v>23</v>
      </c>
      <c r="B24" s="5" t="s">
        <v>976</v>
      </c>
      <c r="C24" s="5" t="s">
        <v>47</v>
      </c>
      <c r="D24" s="5" t="s">
        <v>1064</v>
      </c>
      <c r="E24" s="5" t="s">
        <v>1065</v>
      </c>
      <c r="F24" s="5" t="s">
        <v>1066</v>
      </c>
      <c r="G24" s="5" t="s">
        <v>1067</v>
      </c>
      <c r="J24" s="5" t="s">
        <v>1465</v>
      </c>
    </row>
    <row r="25" spans="1:10">
      <c r="A25" s="5">
        <v>24</v>
      </c>
      <c r="B25" s="5" t="s">
        <v>976</v>
      </c>
      <c r="C25" s="5" t="s">
        <v>47</v>
      </c>
      <c r="D25" s="5" t="s">
        <v>1068</v>
      </c>
      <c r="E25" s="5" t="s">
        <v>1069</v>
      </c>
      <c r="F25" s="5" t="s">
        <v>1070</v>
      </c>
      <c r="G25" s="5" t="s">
        <v>994</v>
      </c>
      <c r="J25" s="5" t="s">
        <v>1465</v>
      </c>
    </row>
    <row r="26" spans="1:10">
      <c r="A26" s="5">
        <v>25</v>
      </c>
      <c r="B26" s="5" t="s">
        <v>976</v>
      </c>
      <c r="C26" s="5" t="s">
        <v>47</v>
      </c>
      <c r="D26" s="5" t="s">
        <v>1071</v>
      </c>
      <c r="E26" s="5" t="s">
        <v>1072</v>
      </c>
      <c r="F26" s="5" t="s">
        <v>1073</v>
      </c>
      <c r="G26" s="5" t="s">
        <v>1034</v>
      </c>
      <c r="J26" s="5" t="s">
        <v>1465</v>
      </c>
    </row>
    <row r="27" spans="1:10">
      <c r="A27" s="5">
        <v>26</v>
      </c>
      <c r="B27" s="5" t="s">
        <v>976</v>
      </c>
      <c r="C27" s="5" t="s">
        <v>47</v>
      </c>
      <c r="D27" s="5" t="s">
        <v>1074</v>
      </c>
      <c r="E27" s="5" t="s">
        <v>1075</v>
      </c>
      <c r="F27" s="5" t="s">
        <v>1076</v>
      </c>
      <c r="G27" s="5" t="s">
        <v>1059</v>
      </c>
      <c r="J27" s="5" t="s">
        <v>1465</v>
      </c>
    </row>
    <row r="28" spans="1:10">
      <c r="A28" s="5">
        <v>27</v>
      </c>
      <c r="B28" s="5" t="s">
        <v>976</v>
      </c>
      <c r="C28" s="5" t="s">
        <v>47</v>
      </c>
      <c r="D28" s="5" t="s">
        <v>1077</v>
      </c>
      <c r="E28" s="5" t="s">
        <v>1078</v>
      </c>
      <c r="F28" s="5" t="s">
        <v>1079</v>
      </c>
      <c r="G28" s="5" t="s">
        <v>1002</v>
      </c>
      <c r="H28" s="5" t="s">
        <v>1080</v>
      </c>
      <c r="J28" s="5" t="s">
        <v>1465</v>
      </c>
    </row>
    <row r="29" spans="1:10">
      <c r="A29" s="5">
        <v>28</v>
      </c>
      <c r="B29" s="5" t="s">
        <v>976</v>
      </c>
      <c r="C29" s="5" t="s">
        <v>47</v>
      </c>
      <c r="D29" s="5" t="s">
        <v>1081</v>
      </c>
      <c r="E29" s="5" t="s">
        <v>1082</v>
      </c>
      <c r="F29" s="5" t="s">
        <v>1083</v>
      </c>
      <c r="G29" s="5" t="s">
        <v>1084</v>
      </c>
      <c r="J29" s="5" t="s">
        <v>1465</v>
      </c>
    </row>
    <row r="30" spans="1:10">
      <c r="A30" s="5">
        <v>29</v>
      </c>
      <c r="B30" s="5" t="s">
        <v>976</v>
      </c>
      <c r="C30" s="5" t="s">
        <v>47</v>
      </c>
      <c r="D30" s="5" t="s">
        <v>1085</v>
      </c>
      <c r="E30" s="5" t="s">
        <v>1086</v>
      </c>
      <c r="F30" s="5" t="s">
        <v>1087</v>
      </c>
      <c r="G30" s="5" t="s">
        <v>1014</v>
      </c>
      <c r="J30" s="5" t="s">
        <v>1465</v>
      </c>
    </row>
    <row r="31" spans="1:10">
      <c r="A31" s="5">
        <v>30</v>
      </c>
      <c r="B31" s="5" t="s">
        <v>976</v>
      </c>
      <c r="C31" s="5" t="s">
        <v>47</v>
      </c>
      <c r="D31" s="5" t="s">
        <v>1088</v>
      </c>
      <c r="E31" s="5" t="s">
        <v>1089</v>
      </c>
      <c r="F31" s="5" t="s">
        <v>1090</v>
      </c>
      <c r="G31" s="5" t="s">
        <v>1091</v>
      </c>
      <c r="J31" s="5" t="s">
        <v>1465</v>
      </c>
    </row>
    <row r="32" spans="1:10">
      <c r="A32" s="5">
        <v>31</v>
      </c>
      <c r="B32" s="5" t="s">
        <v>976</v>
      </c>
      <c r="C32" s="5" t="s">
        <v>47</v>
      </c>
      <c r="D32" s="5" t="s">
        <v>1092</v>
      </c>
      <c r="E32" s="5" t="s">
        <v>1093</v>
      </c>
      <c r="F32" s="5" t="s">
        <v>1094</v>
      </c>
      <c r="G32" s="5" t="s">
        <v>1095</v>
      </c>
      <c r="J32" s="5" t="s">
        <v>1465</v>
      </c>
    </row>
    <row r="33" spans="1:10">
      <c r="A33" s="5">
        <v>32</v>
      </c>
      <c r="B33" s="5" t="s">
        <v>976</v>
      </c>
      <c r="C33" s="5" t="s">
        <v>47</v>
      </c>
      <c r="D33" s="5" t="s">
        <v>1096</v>
      </c>
      <c r="E33" s="5" t="s">
        <v>1097</v>
      </c>
      <c r="F33" s="5" t="s">
        <v>1098</v>
      </c>
      <c r="G33" s="5" t="s">
        <v>1034</v>
      </c>
      <c r="J33" s="5" t="s">
        <v>1465</v>
      </c>
    </row>
    <row r="34" spans="1:10">
      <c r="A34" s="5">
        <v>33</v>
      </c>
      <c r="B34" s="5" t="s">
        <v>976</v>
      </c>
      <c r="C34" s="5" t="s">
        <v>47</v>
      </c>
      <c r="D34" s="5" t="s">
        <v>1099</v>
      </c>
      <c r="E34" s="5" t="s">
        <v>1100</v>
      </c>
      <c r="F34" s="5" t="s">
        <v>1101</v>
      </c>
      <c r="G34" s="5" t="s">
        <v>1059</v>
      </c>
      <c r="J34" s="5" t="s">
        <v>1465</v>
      </c>
    </row>
    <row r="35" spans="1:10">
      <c r="A35" s="5">
        <v>34</v>
      </c>
      <c r="B35" s="5" t="s">
        <v>976</v>
      </c>
      <c r="C35" s="5" t="s">
        <v>47</v>
      </c>
      <c r="D35" s="5" t="s">
        <v>1102</v>
      </c>
      <c r="E35" s="5" t="s">
        <v>1103</v>
      </c>
      <c r="F35" s="5" t="s">
        <v>1104</v>
      </c>
      <c r="G35" s="5" t="s">
        <v>1105</v>
      </c>
      <c r="J35" s="5" t="s">
        <v>1465</v>
      </c>
    </row>
    <row r="36" spans="1:10">
      <c r="A36" s="5">
        <v>35</v>
      </c>
      <c r="B36" s="5" t="s">
        <v>976</v>
      </c>
      <c r="C36" s="5" t="s">
        <v>47</v>
      </c>
      <c r="D36" s="5" t="s">
        <v>1106</v>
      </c>
      <c r="E36" s="5" t="s">
        <v>1107</v>
      </c>
      <c r="F36" s="5" t="s">
        <v>1108</v>
      </c>
      <c r="G36" s="5" t="s">
        <v>998</v>
      </c>
      <c r="J36" s="5" t="s">
        <v>1465</v>
      </c>
    </row>
    <row r="37" spans="1:10">
      <c r="A37" s="5">
        <v>36</v>
      </c>
      <c r="B37" s="5" t="s">
        <v>976</v>
      </c>
      <c r="C37" s="5" t="s">
        <v>47</v>
      </c>
      <c r="D37" s="5" t="s">
        <v>1109</v>
      </c>
      <c r="E37" s="5" t="s">
        <v>1110</v>
      </c>
      <c r="F37" s="5" t="s">
        <v>1111</v>
      </c>
      <c r="G37" s="5" t="s">
        <v>1095</v>
      </c>
      <c r="H37" s="5" t="s">
        <v>1112</v>
      </c>
      <c r="J37" s="5" t="s">
        <v>1465</v>
      </c>
    </row>
    <row r="38" spans="1:10">
      <c r="A38" s="5">
        <v>37</v>
      </c>
      <c r="B38" s="5" t="s">
        <v>976</v>
      </c>
      <c r="C38" s="5" t="s">
        <v>47</v>
      </c>
      <c r="D38" s="5" t="s">
        <v>1113</v>
      </c>
      <c r="E38" s="5" t="s">
        <v>1114</v>
      </c>
      <c r="F38" s="5" t="s">
        <v>1115</v>
      </c>
      <c r="G38" s="5" t="s">
        <v>1116</v>
      </c>
      <c r="J38" s="5" t="s">
        <v>1465</v>
      </c>
    </row>
    <row r="39" spans="1:10">
      <c r="A39" s="5">
        <v>38</v>
      </c>
      <c r="B39" s="5" t="s">
        <v>976</v>
      </c>
      <c r="C39" s="5" t="s">
        <v>47</v>
      </c>
      <c r="D39" s="5" t="s">
        <v>1117</v>
      </c>
      <c r="E39" s="5" t="s">
        <v>1118</v>
      </c>
      <c r="F39" s="5" t="s">
        <v>1119</v>
      </c>
      <c r="G39" s="5" t="s">
        <v>1120</v>
      </c>
      <c r="J39" s="5" t="s">
        <v>1465</v>
      </c>
    </row>
    <row r="40" spans="1:10">
      <c r="A40" s="5">
        <v>39</v>
      </c>
      <c r="B40" s="5" t="s">
        <v>976</v>
      </c>
      <c r="C40" s="5" t="s">
        <v>47</v>
      </c>
      <c r="D40" s="5" t="s">
        <v>1121</v>
      </c>
      <c r="E40" s="5" t="s">
        <v>1122</v>
      </c>
      <c r="F40" s="5" t="s">
        <v>1123</v>
      </c>
      <c r="G40" s="5" t="s">
        <v>1105</v>
      </c>
      <c r="H40" s="5" t="s">
        <v>1124</v>
      </c>
      <c r="J40" s="5" t="s">
        <v>1465</v>
      </c>
    </row>
    <row r="41" spans="1:10">
      <c r="A41" s="5">
        <v>40</v>
      </c>
      <c r="B41" s="5" t="s">
        <v>976</v>
      </c>
      <c r="C41" s="5" t="s">
        <v>47</v>
      </c>
      <c r="D41" s="5" t="s">
        <v>1125</v>
      </c>
      <c r="E41" s="5" t="s">
        <v>1126</v>
      </c>
      <c r="F41" s="5" t="s">
        <v>1127</v>
      </c>
      <c r="G41" s="5" t="s">
        <v>1128</v>
      </c>
      <c r="J41" s="5" t="s">
        <v>1465</v>
      </c>
    </row>
    <row r="42" spans="1:10">
      <c r="A42" s="5">
        <v>41</v>
      </c>
      <c r="B42" s="5" t="s">
        <v>976</v>
      </c>
      <c r="C42" s="5" t="s">
        <v>47</v>
      </c>
      <c r="D42" s="5" t="s">
        <v>1129</v>
      </c>
      <c r="E42" s="5" t="s">
        <v>1130</v>
      </c>
      <c r="F42" s="5" t="s">
        <v>1131</v>
      </c>
      <c r="G42" s="5" t="s">
        <v>1132</v>
      </c>
      <c r="J42" s="5" t="s">
        <v>1465</v>
      </c>
    </row>
    <row r="43" spans="1:10">
      <c r="A43" s="5">
        <v>42</v>
      </c>
      <c r="B43" s="5" t="s">
        <v>976</v>
      </c>
      <c r="C43" s="5" t="s">
        <v>47</v>
      </c>
      <c r="D43" s="5" t="s">
        <v>1133</v>
      </c>
      <c r="E43" s="5" t="s">
        <v>1134</v>
      </c>
      <c r="F43" s="5" t="s">
        <v>1135</v>
      </c>
      <c r="G43" s="5" t="s">
        <v>1091</v>
      </c>
      <c r="J43" s="5" t="s">
        <v>1465</v>
      </c>
    </row>
    <row r="44" spans="1:10">
      <c r="A44" s="5">
        <v>43</v>
      </c>
      <c r="B44" s="5" t="s">
        <v>976</v>
      </c>
      <c r="C44" s="5" t="s">
        <v>47</v>
      </c>
      <c r="D44" s="5" t="s">
        <v>1136</v>
      </c>
      <c r="E44" s="5" t="s">
        <v>1137</v>
      </c>
      <c r="F44" s="5" t="s">
        <v>1138</v>
      </c>
      <c r="G44" s="5" t="s">
        <v>1002</v>
      </c>
      <c r="H44" s="5" t="s">
        <v>1139</v>
      </c>
      <c r="J44" s="5" t="s">
        <v>1465</v>
      </c>
    </row>
    <row r="45" spans="1:10">
      <c r="A45" s="5">
        <v>44</v>
      </c>
      <c r="B45" s="5" t="s">
        <v>976</v>
      </c>
      <c r="C45" s="5" t="s">
        <v>47</v>
      </c>
      <c r="D45" s="5" t="s">
        <v>1140</v>
      </c>
      <c r="E45" s="5" t="s">
        <v>1141</v>
      </c>
      <c r="F45" s="5" t="s">
        <v>1142</v>
      </c>
      <c r="G45" s="5" t="s">
        <v>1010</v>
      </c>
      <c r="J45" s="5" t="s">
        <v>1465</v>
      </c>
    </row>
    <row r="46" spans="1:10">
      <c r="A46" s="5">
        <v>45</v>
      </c>
      <c r="B46" s="5" t="s">
        <v>976</v>
      </c>
      <c r="C46" s="5" t="s">
        <v>47</v>
      </c>
      <c r="D46" s="5" t="s">
        <v>1143</v>
      </c>
      <c r="E46" s="5" t="s">
        <v>1144</v>
      </c>
      <c r="F46" s="5" t="s">
        <v>1145</v>
      </c>
      <c r="G46" s="5" t="s">
        <v>1132</v>
      </c>
      <c r="J46" s="5" t="s">
        <v>1465</v>
      </c>
    </row>
    <row r="47" spans="1:10">
      <c r="A47" s="5">
        <v>46</v>
      </c>
      <c r="B47" s="5" t="s">
        <v>976</v>
      </c>
      <c r="C47" s="5" t="s">
        <v>47</v>
      </c>
      <c r="D47" s="5" t="s">
        <v>1146</v>
      </c>
      <c r="E47" s="5" t="s">
        <v>1147</v>
      </c>
      <c r="F47" s="5" t="s">
        <v>1148</v>
      </c>
      <c r="G47" s="5" t="s">
        <v>1010</v>
      </c>
      <c r="H47" s="5" t="s">
        <v>1149</v>
      </c>
      <c r="J47" s="5" t="s">
        <v>1465</v>
      </c>
    </row>
    <row r="48" spans="1:10">
      <c r="A48" s="5">
        <v>47</v>
      </c>
      <c r="B48" s="5" t="s">
        <v>976</v>
      </c>
      <c r="C48" s="5" t="s">
        <v>47</v>
      </c>
      <c r="D48" s="5" t="s">
        <v>1150</v>
      </c>
      <c r="E48" s="5" t="s">
        <v>1151</v>
      </c>
      <c r="F48" s="5" t="s">
        <v>1152</v>
      </c>
      <c r="G48" s="5" t="s">
        <v>1153</v>
      </c>
      <c r="J48" s="5" t="s">
        <v>1465</v>
      </c>
    </row>
    <row r="49" spans="1:10">
      <c r="A49" s="5">
        <v>48</v>
      </c>
      <c r="B49" s="5" t="s">
        <v>976</v>
      </c>
      <c r="C49" s="5" t="s">
        <v>47</v>
      </c>
      <c r="D49" s="5" t="s">
        <v>1154</v>
      </c>
      <c r="E49" s="5" t="s">
        <v>1155</v>
      </c>
      <c r="F49" s="5" t="s">
        <v>1156</v>
      </c>
      <c r="G49" s="5" t="s">
        <v>1091</v>
      </c>
      <c r="J49" s="5" t="s">
        <v>1465</v>
      </c>
    </row>
    <row r="50" spans="1:10">
      <c r="A50" s="5">
        <v>49</v>
      </c>
      <c r="B50" s="5" t="s">
        <v>976</v>
      </c>
      <c r="C50" s="5" t="s">
        <v>47</v>
      </c>
      <c r="D50" s="5" t="s">
        <v>1157</v>
      </c>
      <c r="E50" s="5" t="s">
        <v>1158</v>
      </c>
      <c r="F50" s="5" t="s">
        <v>1159</v>
      </c>
      <c r="G50" s="5" t="s">
        <v>1132</v>
      </c>
      <c r="J50" s="5" t="s">
        <v>1465</v>
      </c>
    </row>
    <row r="51" spans="1:10">
      <c r="A51" s="5">
        <v>50</v>
      </c>
      <c r="B51" s="5" t="s">
        <v>976</v>
      </c>
      <c r="C51" s="5" t="s">
        <v>47</v>
      </c>
      <c r="D51" s="5" t="s">
        <v>1160</v>
      </c>
      <c r="E51" s="5" t="s">
        <v>1161</v>
      </c>
      <c r="F51" s="5" t="s">
        <v>1162</v>
      </c>
      <c r="G51" s="5" t="s">
        <v>1034</v>
      </c>
      <c r="H51" s="5" t="s">
        <v>1163</v>
      </c>
      <c r="J51" s="5" t="s">
        <v>1465</v>
      </c>
    </row>
    <row r="52" spans="1:10">
      <c r="A52" s="5">
        <v>51</v>
      </c>
      <c r="B52" s="5" t="s">
        <v>976</v>
      </c>
      <c r="C52" s="5" t="s">
        <v>47</v>
      </c>
      <c r="D52" s="5" t="s">
        <v>1164</v>
      </c>
      <c r="E52" s="5" t="s">
        <v>1165</v>
      </c>
      <c r="F52" s="5" t="s">
        <v>1166</v>
      </c>
      <c r="G52" s="5" t="s">
        <v>1167</v>
      </c>
      <c r="J52" s="5" t="s">
        <v>1465</v>
      </c>
    </row>
    <row r="53" spans="1:10">
      <c r="A53" s="5">
        <v>52</v>
      </c>
      <c r="B53" s="5" t="s">
        <v>976</v>
      </c>
      <c r="C53" s="5" t="s">
        <v>47</v>
      </c>
      <c r="D53" s="5" t="s">
        <v>1168</v>
      </c>
      <c r="E53" s="5" t="s">
        <v>1169</v>
      </c>
      <c r="F53" s="5" t="s">
        <v>1170</v>
      </c>
      <c r="G53" s="5" t="s">
        <v>1091</v>
      </c>
      <c r="J53" s="5" t="s">
        <v>1465</v>
      </c>
    </row>
    <row r="54" spans="1:10">
      <c r="A54" s="5">
        <v>53</v>
      </c>
      <c r="B54" s="5" t="s">
        <v>976</v>
      </c>
      <c r="C54" s="5" t="s">
        <v>47</v>
      </c>
      <c r="D54" s="5" t="s">
        <v>1171</v>
      </c>
      <c r="E54" s="5" t="s">
        <v>1172</v>
      </c>
      <c r="F54" s="5" t="s">
        <v>1173</v>
      </c>
      <c r="G54" s="5" t="s">
        <v>1091</v>
      </c>
      <c r="J54" s="5" t="s">
        <v>1465</v>
      </c>
    </row>
    <row r="55" spans="1:10">
      <c r="A55" s="5">
        <v>54</v>
      </c>
      <c r="B55" s="5" t="s">
        <v>976</v>
      </c>
      <c r="C55" s="5" t="s">
        <v>47</v>
      </c>
      <c r="D55" s="5" t="s">
        <v>1174</v>
      </c>
      <c r="E55" s="5" t="s">
        <v>1175</v>
      </c>
      <c r="F55" s="5" t="s">
        <v>1176</v>
      </c>
      <c r="G55" s="5" t="s">
        <v>1018</v>
      </c>
      <c r="J55" s="5" t="s">
        <v>1465</v>
      </c>
    </row>
    <row r="56" spans="1:10">
      <c r="A56" s="5">
        <v>55</v>
      </c>
      <c r="B56" s="5" t="s">
        <v>976</v>
      </c>
      <c r="C56" s="5" t="s">
        <v>47</v>
      </c>
      <c r="D56" s="5" t="s">
        <v>1177</v>
      </c>
      <c r="E56" s="5" t="s">
        <v>1178</v>
      </c>
      <c r="F56" s="5" t="s">
        <v>1179</v>
      </c>
      <c r="G56" s="5" t="s">
        <v>1034</v>
      </c>
      <c r="J56" s="5" t="s">
        <v>1465</v>
      </c>
    </row>
    <row r="57" spans="1:10">
      <c r="A57" s="5">
        <v>56</v>
      </c>
      <c r="B57" s="5" t="s">
        <v>976</v>
      </c>
      <c r="C57" s="5" t="s">
        <v>47</v>
      </c>
      <c r="D57" s="5" t="s">
        <v>1180</v>
      </c>
      <c r="E57" s="5" t="s">
        <v>1181</v>
      </c>
      <c r="F57" s="5" t="s">
        <v>1182</v>
      </c>
      <c r="G57" s="5" t="s">
        <v>1034</v>
      </c>
      <c r="J57" s="5" t="s">
        <v>1465</v>
      </c>
    </row>
    <row r="58" spans="1:10">
      <c r="A58" s="5">
        <v>57</v>
      </c>
      <c r="B58" s="5" t="s">
        <v>976</v>
      </c>
      <c r="C58" s="5" t="s">
        <v>47</v>
      </c>
      <c r="D58" s="5" t="s">
        <v>1183</v>
      </c>
      <c r="E58" s="5" t="s">
        <v>1184</v>
      </c>
      <c r="F58" s="5" t="s">
        <v>1185</v>
      </c>
      <c r="G58" s="5" t="s">
        <v>1042</v>
      </c>
      <c r="H58" s="5" t="s">
        <v>1186</v>
      </c>
      <c r="J58" s="5" t="s">
        <v>1465</v>
      </c>
    </row>
    <row r="59" spans="1:10">
      <c r="A59" s="5">
        <v>58</v>
      </c>
      <c r="B59" s="5" t="s">
        <v>976</v>
      </c>
      <c r="C59" s="5" t="s">
        <v>47</v>
      </c>
      <c r="D59" s="5" t="s">
        <v>1187</v>
      </c>
      <c r="E59" s="5" t="s">
        <v>1188</v>
      </c>
      <c r="F59" s="5" t="s">
        <v>1189</v>
      </c>
      <c r="G59" s="5" t="s">
        <v>1042</v>
      </c>
      <c r="J59" s="5" t="s">
        <v>1465</v>
      </c>
    </row>
    <row r="60" spans="1:10">
      <c r="A60" s="5">
        <v>59</v>
      </c>
      <c r="B60" s="5" t="s">
        <v>976</v>
      </c>
      <c r="C60" s="5" t="s">
        <v>47</v>
      </c>
      <c r="D60" s="5" t="s">
        <v>1190</v>
      </c>
      <c r="E60" s="5" t="s">
        <v>1191</v>
      </c>
      <c r="F60" s="5" t="s">
        <v>1192</v>
      </c>
      <c r="G60" s="5" t="s">
        <v>998</v>
      </c>
      <c r="J60" s="5" t="s">
        <v>1465</v>
      </c>
    </row>
    <row r="61" spans="1:10">
      <c r="A61" s="5">
        <v>60</v>
      </c>
      <c r="B61" s="5" t="s">
        <v>976</v>
      </c>
      <c r="C61" s="5" t="s">
        <v>47</v>
      </c>
      <c r="D61" s="5" t="s">
        <v>1193</v>
      </c>
      <c r="E61" s="5" t="s">
        <v>1194</v>
      </c>
      <c r="F61" s="5" t="s">
        <v>1195</v>
      </c>
      <c r="G61" s="5" t="s">
        <v>1095</v>
      </c>
      <c r="J61" s="5" t="s">
        <v>1465</v>
      </c>
    </row>
    <row r="62" spans="1:10">
      <c r="A62" s="5">
        <v>61</v>
      </c>
      <c r="B62" s="5" t="s">
        <v>976</v>
      </c>
      <c r="C62" s="5" t="s">
        <v>47</v>
      </c>
      <c r="D62" s="5" t="s">
        <v>1196</v>
      </c>
      <c r="E62" s="5" t="s">
        <v>1197</v>
      </c>
      <c r="F62" s="5" t="s">
        <v>1198</v>
      </c>
      <c r="G62" s="5" t="s">
        <v>1038</v>
      </c>
      <c r="J62" s="5" t="s">
        <v>1465</v>
      </c>
    </row>
    <row r="63" spans="1:10">
      <c r="A63" s="5">
        <v>62</v>
      </c>
      <c r="B63" s="5" t="s">
        <v>976</v>
      </c>
      <c r="C63" s="5" t="s">
        <v>47</v>
      </c>
      <c r="D63" s="5" t="s">
        <v>1199</v>
      </c>
      <c r="E63" s="5" t="s">
        <v>1200</v>
      </c>
      <c r="F63" s="5" t="s">
        <v>1201</v>
      </c>
      <c r="G63" s="5" t="s">
        <v>1006</v>
      </c>
      <c r="J63" s="5" t="s">
        <v>1465</v>
      </c>
    </row>
    <row r="64" spans="1:10">
      <c r="A64" s="5">
        <v>63</v>
      </c>
      <c r="B64" s="5" t="s">
        <v>976</v>
      </c>
      <c r="C64" s="5" t="s">
        <v>47</v>
      </c>
      <c r="D64" s="5" t="s">
        <v>1202</v>
      </c>
      <c r="E64" s="5" t="s">
        <v>1203</v>
      </c>
      <c r="F64" s="5" t="s">
        <v>1204</v>
      </c>
      <c r="G64" s="5" t="s">
        <v>1002</v>
      </c>
      <c r="J64" s="5" t="s">
        <v>1465</v>
      </c>
    </row>
    <row r="65" spans="1:10">
      <c r="A65" s="5">
        <v>64</v>
      </c>
      <c r="B65" s="5" t="s">
        <v>976</v>
      </c>
      <c r="C65" s="5" t="s">
        <v>47</v>
      </c>
      <c r="D65" s="5" t="s">
        <v>1205</v>
      </c>
      <c r="E65" s="5" t="s">
        <v>1206</v>
      </c>
      <c r="F65" s="5" t="s">
        <v>1207</v>
      </c>
      <c r="G65" s="5" t="s">
        <v>1034</v>
      </c>
      <c r="J65" s="5" t="s">
        <v>1465</v>
      </c>
    </row>
    <row r="66" spans="1:10">
      <c r="A66" s="5">
        <v>65</v>
      </c>
      <c r="B66" s="5" t="s">
        <v>976</v>
      </c>
      <c r="C66" s="5" t="s">
        <v>47</v>
      </c>
      <c r="D66" s="5" t="s">
        <v>1208</v>
      </c>
      <c r="E66" s="5" t="s">
        <v>1209</v>
      </c>
      <c r="F66" s="5" t="s">
        <v>1210</v>
      </c>
      <c r="G66" s="5" t="s">
        <v>1095</v>
      </c>
      <c r="J66" s="5" t="s">
        <v>1465</v>
      </c>
    </row>
    <row r="67" spans="1:10">
      <c r="A67" s="5">
        <v>66</v>
      </c>
      <c r="B67" s="5" t="s">
        <v>976</v>
      </c>
      <c r="C67" s="5" t="s">
        <v>47</v>
      </c>
      <c r="D67" s="5" t="s">
        <v>1211</v>
      </c>
      <c r="E67" s="5" t="s">
        <v>1212</v>
      </c>
      <c r="F67" s="5" t="s">
        <v>1213</v>
      </c>
      <c r="G67" s="5" t="s">
        <v>1006</v>
      </c>
      <c r="J67" s="5" t="s">
        <v>1465</v>
      </c>
    </row>
    <row r="68" spans="1:10">
      <c r="A68" s="5">
        <v>67</v>
      </c>
      <c r="B68" s="5" t="s">
        <v>976</v>
      </c>
      <c r="C68" s="5" t="s">
        <v>47</v>
      </c>
      <c r="D68" s="5" t="s">
        <v>1214</v>
      </c>
      <c r="E68" s="5" t="s">
        <v>1215</v>
      </c>
      <c r="F68" s="5" t="s">
        <v>1216</v>
      </c>
      <c r="G68" s="5" t="s">
        <v>1029</v>
      </c>
      <c r="J68" s="5" t="s">
        <v>1465</v>
      </c>
    </row>
    <row r="69" spans="1:10">
      <c r="A69" s="5">
        <v>68</v>
      </c>
      <c r="B69" s="5" t="s">
        <v>976</v>
      </c>
      <c r="C69" s="5" t="s">
        <v>47</v>
      </c>
      <c r="D69" s="5" t="s">
        <v>1217</v>
      </c>
      <c r="E69" s="5" t="s">
        <v>1218</v>
      </c>
      <c r="F69" s="5" t="s">
        <v>1219</v>
      </c>
      <c r="G69" s="5" t="s">
        <v>1038</v>
      </c>
      <c r="J69" s="5" t="s">
        <v>1465</v>
      </c>
    </row>
    <row r="70" spans="1:10">
      <c r="A70" s="5">
        <v>69</v>
      </c>
      <c r="B70" s="5" t="s">
        <v>976</v>
      </c>
      <c r="C70" s="5" t="s">
        <v>47</v>
      </c>
      <c r="D70" s="5" t="s">
        <v>1220</v>
      </c>
      <c r="E70" s="5" t="s">
        <v>1221</v>
      </c>
      <c r="F70" s="5" t="s">
        <v>1222</v>
      </c>
      <c r="G70" s="5" t="s">
        <v>1223</v>
      </c>
      <c r="H70" s="5" t="s">
        <v>1224</v>
      </c>
      <c r="J70" s="5" t="s">
        <v>1465</v>
      </c>
    </row>
    <row r="71" spans="1:10">
      <c r="A71" s="5">
        <v>70</v>
      </c>
      <c r="B71" s="5" t="s">
        <v>976</v>
      </c>
      <c r="C71" s="5" t="s">
        <v>47</v>
      </c>
      <c r="D71" s="5" t="s">
        <v>1225</v>
      </c>
      <c r="E71" s="5" t="s">
        <v>1226</v>
      </c>
      <c r="F71" s="5" t="s">
        <v>1227</v>
      </c>
      <c r="G71" s="5" t="s">
        <v>1228</v>
      </c>
      <c r="H71" s="5" t="s">
        <v>1229</v>
      </c>
      <c r="J71" s="5" t="s">
        <v>1465</v>
      </c>
    </row>
    <row r="72" spans="1:10">
      <c r="A72" s="5">
        <v>71</v>
      </c>
      <c r="B72" s="5" t="s">
        <v>976</v>
      </c>
      <c r="C72" s="5" t="s">
        <v>47</v>
      </c>
      <c r="D72" s="5" t="s">
        <v>1230</v>
      </c>
      <c r="E72" s="5" t="s">
        <v>1231</v>
      </c>
      <c r="F72" s="5" t="s">
        <v>1232</v>
      </c>
      <c r="G72" s="5" t="s">
        <v>1223</v>
      </c>
      <c r="H72" s="5" t="s">
        <v>1233</v>
      </c>
      <c r="J72" s="5" t="s">
        <v>1465</v>
      </c>
    </row>
    <row r="73" spans="1:10">
      <c r="A73" s="5">
        <v>72</v>
      </c>
      <c r="B73" s="5" t="s">
        <v>976</v>
      </c>
      <c r="C73" s="5" t="s">
        <v>47</v>
      </c>
      <c r="D73" s="5" t="s">
        <v>1234</v>
      </c>
      <c r="E73" s="5" t="s">
        <v>1235</v>
      </c>
      <c r="F73" s="5" t="s">
        <v>1236</v>
      </c>
      <c r="G73" s="5" t="s">
        <v>1237</v>
      </c>
      <c r="H73" s="5" t="s">
        <v>1238</v>
      </c>
      <c r="J73" s="5" t="s">
        <v>1465</v>
      </c>
    </row>
    <row r="74" spans="1:10">
      <c r="A74" s="5">
        <v>73</v>
      </c>
      <c r="B74" s="5" t="s">
        <v>976</v>
      </c>
      <c r="C74" s="5" t="s">
        <v>47</v>
      </c>
      <c r="D74" s="5" t="s">
        <v>1239</v>
      </c>
      <c r="E74" s="5" t="s">
        <v>1240</v>
      </c>
      <c r="F74" s="5" t="s">
        <v>1241</v>
      </c>
      <c r="G74" s="5" t="s">
        <v>1059</v>
      </c>
      <c r="H74" s="5" t="s">
        <v>1242</v>
      </c>
      <c r="J74" s="5" t="s">
        <v>1465</v>
      </c>
    </row>
    <row r="75" spans="1:10">
      <c r="A75" s="5">
        <v>74</v>
      </c>
      <c r="B75" s="5" t="s">
        <v>976</v>
      </c>
      <c r="C75" s="5" t="s">
        <v>47</v>
      </c>
      <c r="D75" s="5" t="s">
        <v>1243</v>
      </c>
      <c r="E75" s="5" t="s">
        <v>1244</v>
      </c>
      <c r="F75" s="5" t="s">
        <v>1245</v>
      </c>
      <c r="G75" s="5" t="s">
        <v>1038</v>
      </c>
      <c r="H75" s="5" t="s">
        <v>1246</v>
      </c>
      <c r="J75" s="5" t="s">
        <v>1465</v>
      </c>
    </row>
    <row r="76" spans="1:10">
      <c r="A76" s="5">
        <v>75</v>
      </c>
      <c r="B76" s="5" t="s">
        <v>976</v>
      </c>
      <c r="C76" s="5" t="s">
        <v>47</v>
      </c>
      <c r="D76" s="5" t="s">
        <v>1247</v>
      </c>
      <c r="E76" s="5" t="s">
        <v>1248</v>
      </c>
      <c r="F76" s="5" t="s">
        <v>1249</v>
      </c>
      <c r="G76" s="5" t="s">
        <v>1095</v>
      </c>
      <c r="H76" s="5" t="s">
        <v>1250</v>
      </c>
      <c r="J76" s="5" t="s">
        <v>1465</v>
      </c>
    </row>
    <row r="77" spans="1:10">
      <c r="A77" s="5">
        <v>76</v>
      </c>
      <c r="B77" s="5" t="s">
        <v>976</v>
      </c>
      <c r="C77" s="5" t="s">
        <v>47</v>
      </c>
      <c r="D77" s="5" t="s">
        <v>1251</v>
      </c>
      <c r="E77" s="5" t="s">
        <v>1252</v>
      </c>
      <c r="F77" s="5" t="s">
        <v>1253</v>
      </c>
      <c r="G77" s="5" t="s">
        <v>1038</v>
      </c>
      <c r="H77" s="5" t="s">
        <v>1254</v>
      </c>
      <c r="J77" s="5" t="s">
        <v>1465</v>
      </c>
    </row>
    <row r="78" spans="1:10">
      <c r="A78" s="5">
        <v>77</v>
      </c>
      <c r="B78" s="5" t="s">
        <v>976</v>
      </c>
      <c r="C78" s="5" t="s">
        <v>47</v>
      </c>
      <c r="D78" s="5" t="s">
        <v>1255</v>
      </c>
      <c r="E78" s="5" t="s">
        <v>1256</v>
      </c>
      <c r="F78" s="5" t="s">
        <v>1257</v>
      </c>
      <c r="G78" s="5" t="s">
        <v>1002</v>
      </c>
      <c r="H78" s="5" t="s">
        <v>1258</v>
      </c>
      <c r="J78" s="5" t="s">
        <v>1465</v>
      </c>
    </row>
    <row r="79" spans="1:10">
      <c r="A79" s="5">
        <v>78</v>
      </c>
      <c r="B79" s="5" t="s">
        <v>976</v>
      </c>
      <c r="C79" s="5" t="s">
        <v>47</v>
      </c>
      <c r="D79" s="5" t="s">
        <v>1259</v>
      </c>
      <c r="E79" s="5" t="s">
        <v>1260</v>
      </c>
      <c r="F79" s="5" t="s">
        <v>1261</v>
      </c>
      <c r="G79" s="5" t="s">
        <v>1034</v>
      </c>
      <c r="H79" s="5" t="s">
        <v>1262</v>
      </c>
      <c r="J79" s="5" t="s">
        <v>1465</v>
      </c>
    </row>
    <row r="80" spans="1:10">
      <c r="A80" s="5">
        <v>79</v>
      </c>
      <c r="B80" s="5" t="s">
        <v>976</v>
      </c>
      <c r="C80" s="5" t="s">
        <v>47</v>
      </c>
      <c r="D80" s="5" t="s">
        <v>1263</v>
      </c>
      <c r="E80" s="5" t="s">
        <v>1264</v>
      </c>
      <c r="F80" s="5" t="s">
        <v>1265</v>
      </c>
      <c r="G80" s="5" t="s">
        <v>1095</v>
      </c>
      <c r="J80" s="5" t="s">
        <v>1465</v>
      </c>
    </row>
    <row r="81" spans="1:10">
      <c r="A81" s="5">
        <v>80</v>
      </c>
      <c r="B81" s="5" t="s">
        <v>976</v>
      </c>
      <c r="C81" s="5" t="s">
        <v>47</v>
      </c>
      <c r="D81" s="5" t="s">
        <v>1266</v>
      </c>
      <c r="E81" s="5" t="s">
        <v>1267</v>
      </c>
      <c r="F81" s="5" t="s">
        <v>1268</v>
      </c>
      <c r="G81" s="5" t="s">
        <v>1010</v>
      </c>
      <c r="J81" s="5" t="s">
        <v>1465</v>
      </c>
    </row>
    <row r="82" spans="1:10">
      <c r="A82" s="5">
        <v>81</v>
      </c>
      <c r="B82" s="5" t="s">
        <v>976</v>
      </c>
      <c r="C82" s="5" t="s">
        <v>47</v>
      </c>
      <c r="D82" s="5" t="s">
        <v>1269</v>
      </c>
      <c r="E82" s="5" t="s">
        <v>1270</v>
      </c>
      <c r="F82" s="5" t="s">
        <v>1271</v>
      </c>
      <c r="G82" s="5" t="s">
        <v>1034</v>
      </c>
      <c r="J82" s="5" t="s">
        <v>1465</v>
      </c>
    </row>
    <row r="83" spans="1:10">
      <c r="A83" s="5">
        <v>82</v>
      </c>
      <c r="B83" s="5" t="s">
        <v>976</v>
      </c>
      <c r="C83" s="5" t="s">
        <v>47</v>
      </c>
      <c r="D83" s="5" t="s">
        <v>1272</v>
      </c>
      <c r="E83" s="5" t="s">
        <v>1273</v>
      </c>
      <c r="F83" s="5" t="s">
        <v>1274</v>
      </c>
      <c r="G83" s="5" t="s">
        <v>1275</v>
      </c>
      <c r="H83" s="5" t="s">
        <v>1276</v>
      </c>
      <c r="J83" s="5" t="s">
        <v>1465</v>
      </c>
    </row>
    <row r="84" spans="1:10">
      <c r="A84" s="5">
        <v>83</v>
      </c>
      <c r="B84" s="5" t="s">
        <v>976</v>
      </c>
      <c r="C84" s="5" t="s">
        <v>47</v>
      </c>
      <c r="D84" s="5" t="s">
        <v>1277</v>
      </c>
      <c r="E84" s="5" t="s">
        <v>1278</v>
      </c>
      <c r="F84" s="5" t="s">
        <v>1279</v>
      </c>
      <c r="G84" s="5" t="s">
        <v>1095</v>
      </c>
      <c r="H84" s="5" t="s">
        <v>1280</v>
      </c>
      <c r="J84" s="5" t="s">
        <v>1465</v>
      </c>
    </row>
    <row r="85" spans="1:10">
      <c r="A85" s="5">
        <v>84</v>
      </c>
      <c r="B85" s="5" t="s">
        <v>976</v>
      </c>
      <c r="C85" s="5" t="s">
        <v>47</v>
      </c>
      <c r="D85" s="5" t="s">
        <v>1281</v>
      </c>
      <c r="E85" s="5" t="s">
        <v>1282</v>
      </c>
      <c r="F85" s="5" t="s">
        <v>1283</v>
      </c>
      <c r="G85" s="5" t="s">
        <v>1038</v>
      </c>
      <c r="J85" s="5" t="s">
        <v>1465</v>
      </c>
    </row>
    <row r="86" spans="1:10">
      <c r="A86" s="5">
        <v>85</v>
      </c>
      <c r="B86" s="5" t="s">
        <v>976</v>
      </c>
      <c r="C86" s="5" t="s">
        <v>47</v>
      </c>
      <c r="D86" s="5" t="s">
        <v>1284</v>
      </c>
      <c r="E86" s="5" t="s">
        <v>1285</v>
      </c>
      <c r="F86" s="5" t="s">
        <v>1286</v>
      </c>
      <c r="G86" s="5" t="s">
        <v>1287</v>
      </c>
      <c r="J86" s="5" t="s">
        <v>1465</v>
      </c>
    </row>
    <row r="87" spans="1:10">
      <c r="A87" s="5">
        <v>86</v>
      </c>
      <c r="B87" s="5" t="s">
        <v>976</v>
      </c>
      <c r="C87" s="5" t="s">
        <v>47</v>
      </c>
      <c r="D87" s="5" t="s">
        <v>1288</v>
      </c>
      <c r="E87" s="5" t="s">
        <v>1289</v>
      </c>
      <c r="F87" s="5" t="s">
        <v>1290</v>
      </c>
      <c r="G87" s="5" t="s">
        <v>1002</v>
      </c>
      <c r="H87" s="5" t="s">
        <v>1291</v>
      </c>
      <c r="J87" s="5" t="s">
        <v>1465</v>
      </c>
    </row>
    <row r="88" spans="1:10">
      <c r="A88" s="5">
        <v>87</v>
      </c>
      <c r="B88" s="5" t="s">
        <v>976</v>
      </c>
      <c r="C88" s="5" t="s">
        <v>47</v>
      </c>
      <c r="D88" s="5" t="s">
        <v>1292</v>
      </c>
      <c r="E88" s="5" t="s">
        <v>1293</v>
      </c>
      <c r="F88" s="5" t="s">
        <v>1294</v>
      </c>
      <c r="G88" s="5" t="s">
        <v>1034</v>
      </c>
      <c r="H88" s="5" t="s">
        <v>1295</v>
      </c>
      <c r="J88" s="5" t="s">
        <v>1465</v>
      </c>
    </row>
    <row r="89" spans="1:10">
      <c r="A89" s="5">
        <v>88</v>
      </c>
      <c r="B89" s="5" t="s">
        <v>976</v>
      </c>
      <c r="C89" s="5" t="s">
        <v>47</v>
      </c>
      <c r="D89" s="5" t="s">
        <v>1296</v>
      </c>
      <c r="E89" s="5" t="s">
        <v>1297</v>
      </c>
      <c r="F89" s="5" t="s">
        <v>1298</v>
      </c>
      <c r="G89" s="5" t="s">
        <v>1299</v>
      </c>
      <c r="J89" s="5" t="s">
        <v>1465</v>
      </c>
    </row>
    <row r="90" spans="1:10">
      <c r="A90" s="5">
        <v>89</v>
      </c>
      <c r="B90" s="5" t="s">
        <v>976</v>
      </c>
      <c r="C90" s="5" t="s">
        <v>47</v>
      </c>
      <c r="D90" s="5" t="s">
        <v>1300</v>
      </c>
      <c r="E90" s="5" t="s">
        <v>1301</v>
      </c>
      <c r="F90" s="5" t="s">
        <v>1302</v>
      </c>
      <c r="G90" s="5" t="s">
        <v>1095</v>
      </c>
      <c r="H90" s="5" t="s">
        <v>1303</v>
      </c>
      <c r="J90" s="5" t="s">
        <v>1465</v>
      </c>
    </row>
    <row r="91" spans="1:10">
      <c r="A91" s="5">
        <v>90</v>
      </c>
      <c r="B91" s="5" t="s">
        <v>976</v>
      </c>
      <c r="C91" s="5" t="s">
        <v>47</v>
      </c>
      <c r="D91" s="5" t="s">
        <v>1304</v>
      </c>
      <c r="E91" s="5" t="s">
        <v>1305</v>
      </c>
      <c r="F91" s="5" t="s">
        <v>1306</v>
      </c>
      <c r="G91" s="5" t="s">
        <v>1038</v>
      </c>
      <c r="H91" s="5" t="s">
        <v>1307</v>
      </c>
      <c r="J91" s="5" t="s">
        <v>1465</v>
      </c>
    </row>
    <row r="92" spans="1:10">
      <c r="A92" s="5">
        <v>91</v>
      </c>
      <c r="B92" s="5" t="s">
        <v>976</v>
      </c>
      <c r="C92" s="5" t="s">
        <v>47</v>
      </c>
      <c r="D92" s="5" t="s">
        <v>1308</v>
      </c>
      <c r="E92" s="5" t="s">
        <v>1309</v>
      </c>
      <c r="F92" s="5" t="s">
        <v>1310</v>
      </c>
      <c r="G92" s="5" t="s">
        <v>1034</v>
      </c>
      <c r="J92" s="5" t="s">
        <v>1465</v>
      </c>
    </row>
    <row r="93" spans="1:10">
      <c r="A93" s="5">
        <v>92</v>
      </c>
      <c r="B93" s="5" t="s">
        <v>976</v>
      </c>
      <c r="C93" s="5" t="s">
        <v>47</v>
      </c>
      <c r="D93" s="5" t="s">
        <v>1311</v>
      </c>
      <c r="E93" s="5" t="s">
        <v>1312</v>
      </c>
      <c r="F93" s="5" t="s">
        <v>1313</v>
      </c>
      <c r="G93" s="5" t="s">
        <v>1091</v>
      </c>
      <c r="J93" s="5" t="s">
        <v>1465</v>
      </c>
    </row>
    <row r="94" spans="1:10">
      <c r="A94" s="5">
        <v>93</v>
      </c>
      <c r="B94" s="5" t="s">
        <v>976</v>
      </c>
      <c r="C94" s="5" t="s">
        <v>47</v>
      </c>
      <c r="D94" s="5" t="s">
        <v>1314</v>
      </c>
      <c r="E94" s="5" t="s">
        <v>1315</v>
      </c>
      <c r="F94" s="5" t="s">
        <v>1316</v>
      </c>
      <c r="G94" s="5" t="s">
        <v>1038</v>
      </c>
      <c r="H94" s="5" t="s">
        <v>1317</v>
      </c>
      <c r="J94" s="5" t="s">
        <v>1465</v>
      </c>
    </row>
    <row r="95" spans="1:10">
      <c r="A95" s="5">
        <v>94</v>
      </c>
      <c r="B95" s="5" t="s">
        <v>976</v>
      </c>
      <c r="C95" s="5" t="s">
        <v>47</v>
      </c>
      <c r="D95" s="5" t="s">
        <v>1318</v>
      </c>
      <c r="E95" s="5" t="s">
        <v>1319</v>
      </c>
      <c r="F95" s="5" t="s">
        <v>1320</v>
      </c>
      <c r="G95" s="5" t="s">
        <v>1014</v>
      </c>
      <c r="J95" s="5" t="s">
        <v>1465</v>
      </c>
    </row>
    <row r="96" spans="1:10">
      <c r="A96" s="5">
        <v>95</v>
      </c>
      <c r="B96" s="5" t="s">
        <v>976</v>
      </c>
      <c r="C96" s="5" t="s">
        <v>47</v>
      </c>
      <c r="D96" s="5" t="s">
        <v>1321</v>
      </c>
      <c r="E96" s="5" t="s">
        <v>1322</v>
      </c>
      <c r="F96" s="5" t="s">
        <v>1323</v>
      </c>
      <c r="G96" s="5" t="s">
        <v>1095</v>
      </c>
      <c r="H96" s="5" t="s">
        <v>1324</v>
      </c>
      <c r="J96" s="5" t="s">
        <v>1465</v>
      </c>
    </row>
    <row r="97" spans="1:10">
      <c r="A97" s="5">
        <v>96</v>
      </c>
      <c r="B97" s="5" t="s">
        <v>976</v>
      </c>
      <c r="C97" s="5" t="s">
        <v>47</v>
      </c>
      <c r="D97" s="5" t="s">
        <v>1325</v>
      </c>
      <c r="E97" s="5" t="s">
        <v>1326</v>
      </c>
      <c r="F97" s="5" t="s">
        <v>1327</v>
      </c>
      <c r="G97" s="5" t="s">
        <v>1132</v>
      </c>
      <c r="H97" s="5" t="s">
        <v>1328</v>
      </c>
      <c r="J97" s="5" t="s">
        <v>1465</v>
      </c>
    </row>
    <row r="98" spans="1:10">
      <c r="A98" s="5">
        <v>97</v>
      </c>
      <c r="B98" s="5" t="s">
        <v>976</v>
      </c>
      <c r="C98" s="5" t="s">
        <v>47</v>
      </c>
      <c r="D98" s="5" t="s">
        <v>1329</v>
      </c>
      <c r="E98" s="5" t="s">
        <v>1330</v>
      </c>
      <c r="F98" s="5" t="s">
        <v>1331</v>
      </c>
      <c r="G98" s="5" t="s">
        <v>1095</v>
      </c>
      <c r="H98" s="5" t="s">
        <v>1332</v>
      </c>
      <c r="J98" s="5" t="s">
        <v>1465</v>
      </c>
    </row>
    <row r="99" spans="1:10">
      <c r="A99" s="5">
        <v>98</v>
      </c>
      <c r="B99" s="5" t="s">
        <v>976</v>
      </c>
      <c r="C99" s="5" t="s">
        <v>47</v>
      </c>
      <c r="D99" s="5" t="s">
        <v>1333</v>
      </c>
      <c r="E99" s="5" t="s">
        <v>1334</v>
      </c>
      <c r="F99" s="5" t="s">
        <v>1335</v>
      </c>
      <c r="G99" s="5" t="s">
        <v>1038</v>
      </c>
      <c r="J99" s="5" t="s">
        <v>1465</v>
      </c>
    </row>
    <row r="100" spans="1:10">
      <c r="A100" s="5">
        <v>99</v>
      </c>
      <c r="B100" s="5" t="s">
        <v>976</v>
      </c>
      <c r="C100" s="5" t="s">
        <v>47</v>
      </c>
      <c r="D100" s="5" t="s">
        <v>1336</v>
      </c>
      <c r="E100" s="5" t="s">
        <v>1337</v>
      </c>
      <c r="F100" s="5" t="s">
        <v>1338</v>
      </c>
      <c r="G100" s="5" t="s">
        <v>1339</v>
      </c>
      <c r="J100" s="5" t="s">
        <v>1465</v>
      </c>
    </row>
    <row r="101" spans="1:10">
      <c r="A101" s="5">
        <v>100</v>
      </c>
      <c r="B101" s="5" t="s">
        <v>976</v>
      </c>
      <c r="C101" s="5" t="s">
        <v>47</v>
      </c>
      <c r="D101" s="5" t="s">
        <v>1340</v>
      </c>
      <c r="E101" s="5" t="s">
        <v>1341</v>
      </c>
      <c r="F101" s="5" t="s">
        <v>1342</v>
      </c>
      <c r="G101" s="5" t="s">
        <v>1038</v>
      </c>
      <c r="H101" s="5" t="s">
        <v>1343</v>
      </c>
      <c r="J101" s="5" t="s">
        <v>1465</v>
      </c>
    </row>
    <row r="102" spans="1:10">
      <c r="A102" s="5">
        <v>101</v>
      </c>
      <c r="B102" s="5" t="s">
        <v>976</v>
      </c>
      <c r="C102" s="5" t="s">
        <v>47</v>
      </c>
      <c r="D102" s="5" t="s">
        <v>1344</v>
      </c>
      <c r="E102" s="5" t="s">
        <v>1345</v>
      </c>
      <c r="F102" s="5" t="s">
        <v>1346</v>
      </c>
      <c r="G102" s="5" t="s">
        <v>1038</v>
      </c>
      <c r="J102" s="5" t="s">
        <v>1465</v>
      </c>
    </row>
    <row r="103" spans="1:10">
      <c r="A103" s="5">
        <v>102</v>
      </c>
      <c r="B103" s="5" t="s">
        <v>976</v>
      </c>
      <c r="C103" s="5" t="s">
        <v>47</v>
      </c>
      <c r="D103" s="5" t="s">
        <v>1347</v>
      </c>
      <c r="E103" s="5" t="s">
        <v>1348</v>
      </c>
      <c r="F103" s="5" t="s">
        <v>1349</v>
      </c>
      <c r="G103" s="5" t="s">
        <v>1038</v>
      </c>
      <c r="J103" s="5" t="s">
        <v>1465</v>
      </c>
    </row>
    <row r="104" spans="1:10">
      <c r="A104" s="5">
        <v>103</v>
      </c>
      <c r="B104" s="5" t="s">
        <v>976</v>
      </c>
      <c r="C104" s="5" t="s">
        <v>47</v>
      </c>
      <c r="D104" s="5" t="s">
        <v>1350</v>
      </c>
      <c r="E104" s="5" t="s">
        <v>1351</v>
      </c>
      <c r="F104" s="5" t="s">
        <v>1352</v>
      </c>
      <c r="G104" s="5" t="s">
        <v>1042</v>
      </c>
      <c r="J104" s="5" t="s">
        <v>1465</v>
      </c>
    </row>
    <row r="105" spans="1:10">
      <c r="A105" s="5">
        <v>104</v>
      </c>
      <c r="B105" s="5" t="s">
        <v>976</v>
      </c>
      <c r="C105" s="5" t="s">
        <v>47</v>
      </c>
      <c r="D105" s="5" t="s">
        <v>1353</v>
      </c>
      <c r="E105" s="5" t="s">
        <v>1354</v>
      </c>
      <c r="F105" s="5" t="s">
        <v>1355</v>
      </c>
      <c r="G105" s="5" t="s">
        <v>1132</v>
      </c>
      <c r="H105" s="5" t="s">
        <v>1356</v>
      </c>
      <c r="J105" s="5" t="s">
        <v>1465</v>
      </c>
    </row>
    <row r="106" spans="1:10">
      <c r="A106" s="5">
        <v>105</v>
      </c>
      <c r="B106" s="5" t="s">
        <v>976</v>
      </c>
      <c r="C106" s="5" t="s">
        <v>47</v>
      </c>
      <c r="D106" s="5" t="s">
        <v>1357</v>
      </c>
      <c r="E106" s="5" t="s">
        <v>1358</v>
      </c>
      <c r="F106" s="5" t="s">
        <v>1359</v>
      </c>
      <c r="G106" s="5" t="s">
        <v>1132</v>
      </c>
      <c r="H106" s="5" t="s">
        <v>1360</v>
      </c>
      <c r="J106" s="5" t="s">
        <v>1465</v>
      </c>
    </row>
    <row r="107" spans="1:10">
      <c r="A107" s="5">
        <v>106</v>
      </c>
      <c r="B107" s="5" t="s">
        <v>976</v>
      </c>
      <c r="C107" s="5" t="s">
        <v>47</v>
      </c>
      <c r="D107" s="5" t="s">
        <v>1361</v>
      </c>
      <c r="E107" s="5" t="s">
        <v>1362</v>
      </c>
      <c r="F107" s="5" t="s">
        <v>1363</v>
      </c>
      <c r="G107" s="5" t="s">
        <v>1132</v>
      </c>
      <c r="J107" s="5" t="s">
        <v>1465</v>
      </c>
    </row>
    <row r="108" spans="1:10">
      <c r="A108" s="5">
        <v>107</v>
      </c>
      <c r="B108" s="5" t="s">
        <v>976</v>
      </c>
      <c r="C108" s="5" t="s">
        <v>47</v>
      </c>
      <c r="D108" s="5" t="s">
        <v>1364</v>
      </c>
      <c r="E108" s="5" t="s">
        <v>1365</v>
      </c>
      <c r="F108" s="5" t="s">
        <v>1366</v>
      </c>
      <c r="G108" s="5" t="s">
        <v>1059</v>
      </c>
      <c r="H108" s="5" t="s">
        <v>1367</v>
      </c>
      <c r="J108" s="5" t="s">
        <v>1465</v>
      </c>
    </row>
    <row r="109" spans="1:10">
      <c r="A109" s="5">
        <v>108</v>
      </c>
      <c r="B109" s="5" t="s">
        <v>976</v>
      </c>
      <c r="C109" s="5" t="s">
        <v>47</v>
      </c>
      <c r="D109" s="5" t="s">
        <v>1368</v>
      </c>
      <c r="E109" s="5" t="s">
        <v>1369</v>
      </c>
      <c r="F109" s="5" t="s">
        <v>1370</v>
      </c>
      <c r="G109" s="5" t="s">
        <v>1034</v>
      </c>
      <c r="J109" s="5" t="s">
        <v>1465</v>
      </c>
    </row>
    <row r="110" spans="1:10">
      <c r="A110" s="5">
        <v>109</v>
      </c>
      <c r="B110" s="5" t="s">
        <v>976</v>
      </c>
      <c r="C110" s="5" t="s">
        <v>47</v>
      </c>
      <c r="D110" s="5" t="s">
        <v>1371</v>
      </c>
      <c r="E110" s="5" t="s">
        <v>1372</v>
      </c>
      <c r="F110" s="5" t="s">
        <v>1373</v>
      </c>
      <c r="G110" s="5" t="s">
        <v>1038</v>
      </c>
      <c r="H110" s="5" t="s">
        <v>1374</v>
      </c>
      <c r="J110" s="5" t="s">
        <v>1465</v>
      </c>
    </row>
    <row r="111" spans="1:10">
      <c r="A111" s="5">
        <v>110</v>
      </c>
      <c r="B111" s="5" t="s">
        <v>976</v>
      </c>
      <c r="C111" s="5" t="s">
        <v>47</v>
      </c>
      <c r="D111" s="5" t="s">
        <v>1375</v>
      </c>
      <c r="E111" s="5" t="s">
        <v>1376</v>
      </c>
      <c r="F111" s="5" t="s">
        <v>1377</v>
      </c>
      <c r="G111" s="5" t="s">
        <v>1378</v>
      </c>
      <c r="H111" s="5" t="s">
        <v>1379</v>
      </c>
      <c r="J111" s="5" t="s">
        <v>1465</v>
      </c>
    </row>
    <row r="112" spans="1:10">
      <c r="A112" s="5">
        <v>111</v>
      </c>
      <c r="B112" s="5" t="s">
        <v>976</v>
      </c>
      <c r="C112" s="5" t="s">
        <v>47</v>
      </c>
      <c r="D112" s="5" t="s">
        <v>1380</v>
      </c>
      <c r="E112" s="5" t="s">
        <v>1381</v>
      </c>
      <c r="F112" s="5" t="s">
        <v>1382</v>
      </c>
      <c r="G112" s="5" t="s">
        <v>1029</v>
      </c>
      <c r="J112" s="5" t="s">
        <v>1465</v>
      </c>
    </row>
    <row r="113" spans="1:10">
      <c r="A113" s="5">
        <v>112</v>
      </c>
      <c r="B113" s="5" t="s">
        <v>976</v>
      </c>
      <c r="C113" s="5" t="s">
        <v>47</v>
      </c>
      <c r="D113" s="5" t="s">
        <v>1383</v>
      </c>
      <c r="E113" s="5" t="s">
        <v>1384</v>
      </c>
      <c r="F113" s="5" t="s">
        <v>1385</v>
      </c>
      <c r="G113" s="5" t="s">
        <v>1132</v>
      </c>
      <c r="J113" s="5" t="s">
        <v>1465</v>
      </c>
    </row>
    <row r="114" spans="1:10">
      <c r="A114" s="5">
        <v>113</v>
      </c>
      <c r="B114" s="5" t="s">
        <v>976</v>
      </c>
      <c r="C114" s="5" t="s">
        <v>47</v>
      </c>
      <c r="D114" s="5" t="s">
        <v>1386</v>
      </c>
      <c r="E114" s="5" t="s">
        <v>1387</v>
      </c>
      <c r="F114" s="5" t="s">
        <v>1388</v>
      </c>
      <c r="G114" s="5" t="s">
        <v>1059</v>
      </c>
      <c r="J114" s="5" t="s">
        <v>1465</v>
      </c>
    </row>
    <row r="115" spans="1:10">
      <c r="A115" s="5">
        <v>114</v>
      </c>
      <c r="B115" s="5" t="s">
        <v>976</v>
      </c>
      <c r="C115" s="5" t="s">
        <v>47</v>
      </c>
      <c r="D115" s="5" t="s">
        <v>1389</v>
      </c>
      <c r="E115" s="5" t="s">
        <v>1390</v>
      </c>
      <c r="F115" s="5" t="s">
        <v>1391</v>
      </c>
      <c r="G115" s="5" t="s">
        <v>1014</v>
      </c>
      <c r="J115" s="5" t="s">
        <v>1465</v>
      </c>
    </row>
    <row r="116" spans="1:10">
      <c r="A116" s="5">
        <v>115</v>
      </c>
      <c r="B116" s="5" t="s">
        <v>976</v>
      </c>
      <c r="C116" s="5" t="s">
        <v>47</v>
      </c>
      <c r="D116" s="5" t="s">
        <v>1392</v>
      </c>
      <c r="E116" s="5" t="s">
        <v>1390</v>
      </c>
      <c r="F116" s="5" t="s">
        <v>1391</v>
      </c>
      <c r="G116" s="5" t="s">
        <v>1095</v>
      </c>
      <c r="H116" s="5" t="s">
        <v>1393</v>
      </c>
      <c r="J116" s="5" t="s">
        <v>1465</v>
      </c>
    </row>
    <row r="117" spans="1:10">
      <c r="A117" s="5">
        <v>116</v>
      </c>
      <c r="B117" s="5" t="s">
        <v>976</v>
      </c>
      <c r="C117" s="5" t="s">
        <v>47</v>
      </c>
      <c r="D117" s="5" t="s">
        <v>1394</v>
      </c>
      <c r="E117" s="5" t="s">
        <v>1395</v>
      </c>
      <c r="F117" s="5" t="s">
        <v>1396</v>
      </c>
      <c r="G117" s="5" t="s">
        <v>1223</v>
      </c>
      <c r="H117" s="5" t="s">
        <v>1397</v>
      </c>
      <c r="J117" s="5" t="s">
        <v>1465</v>
      </c>
    </row>
    <row r="118" spans="1:10">
      <c r="A118" s="5">
        <v>117</v>
      </c>
      <c r="B118" s="5" t="s">
        <v>976</v>
      </c>
      <c r="C118" s="5" t="s">
        <v>47</v>
      </c>
      <c r="D118" s="5" t="s">
        <v>1398</v>
      </c>
      <c r="E118" s="5" t="s">
        <v>1399</v>
      </c>
      <c r="F118" s="5" t="s">
        <v>1400</v>
      </c>
      <c r="G118" s="5" t="s">
        <v>1002</v>
      </c>
      <c r="J118" s="5" t="s">
        <v>1465</v>
      </c>
    </row>
    <row r="119" spans="1:10">
      <c r="A119" s="5">
        <v>118</v>
      </c>
      <c r="B119" s="5" t="s">
        <v>976</v>
      </c>
      <c r="C119" s="5" t="s">
        <v>47</v>
      </c>
      <c r="D119" s="5" t="s">
        <v>1401</v>
      </c>
      <c r="E119" s="5" t="s">
        <v>1402</v>
      </c>
      <c r="F119" s="5" t="s">
        <v>1403</v>
      </c>
      <c r="G119" s="5" t="s">
        <v>1034</v>
      </c>
      <c r="J119" s="5" t="s">
        <v>1465</v>
      </c>
    </row>
    <row r="120" spans="1:10">
      <c r="A120" s="5">
        <v>119</v>
      </c>
      <c r="B120" s="5" t="s">
        <v>976</v>
      </c>
      <c r="C120" s="5" t="s">
        <v>47</v>
      </c>
      <c r="D120" s="5" t="s">
        <v>1404</v>
      </c>
      <c r="E120" s="5" t="s">
        <v>1405</v>
      </c>
      <c r="F120" s="5" t="s">
        <v>1406</v>
      </c>
      <c r="G120" s="5" t="s">
        <v>1002</v>
      </c>
      <c r="J120" s="5" t="s">
        <v>1465</v>
      </c>
    </row>
    <row r="121" spans="1:10">
      <c r="A121" s="5">
        <v>120</v>
      </c>
      <c r="B121" s="5" t="s">
        <v>976</v>
      </c>
      <c r="C121" s="5" t="s">
        <v>47</v>
      </c>
      <c r="D121" s="5" t="s">
        <v>1407</v>
      </c>
      <c r="E121" s="5" t="s">
        <v>1408</v>
      </c>
      <c r="F121" s="5" t="s">
        <v>1409</v>
      </c>
      <c r="G121" s="5" t="s">
        <v>1006</v>
      </c>
      <c r="J121" s="5" t="s">
        <v>1465</v>
      </c>
    </row>
    <row r="122" spans="1:10">
      <c r="A122" s="5">
        <v>121</v>
      </c>
      <c r="B122" s="5" t="s">
        <v>976</v>
      </c>
      <c r="C122" s="5" t="s">
        <v>47</v>
      </c>
      <c r="D122" s="5" t="s">
        <v>1410</v>
      </c>
      <c r="E122" s="5" t="s">
        <v>1408</v>
      </c>
      <c r="F122" s="5" t="s">
        <v>1409</v>
      </c>
      <c r="G122" s="5" t="s">
        <v>1411</v>
      </c>
      <c r="J122" s="5" t="s">
        <v>1465</v>
      </c>
    </row>
    <row r="123" spans="1:10">
      <c r="A123" s="5">
        <v>122</v>
      </c>
      <c r="B123" s="5" t="s">
        <v>976</v>
      </c>
      <c r="C123" s="5" t="s">
        <v>47</v>
      </c>
      <c r="D123" s="5" t="s">
        <v>1412</v>
      </c>
      <c r="E123" s="5" t="s">
        <v>1413</v>
      </c>
      <c r="F123" s="5" t="s">
        <v>1414</v>
      </c>
      <c r="G123" s="5" t="s">
        <v>1006</v>
      </c>
      <c r="H123" s="5" t="s">
        <v>1415</v>
      </c>
      <c r="J123" s="5" t="s">
        <v>1465</v>
      </c>
    </row>
    <row r="124" spans="1:10">
      <c r="A124" s="5">
        <v>123</v>
      </c>
      <c r="B124" s="5" t="s">
        <v>976</v>
      </c>
      <c r="C124" s="5" t="s">
        <v>47</v>
      </c>
      <c r="D124" s="5" t="s">
        <v>1416</v>
      </c>
      <c r="E124" s="5" t="s">
        <v>1417</v>
      </c>
      <c r="F124" s="5" t="s">
        <v>1418</v>
      </c>
      <c r="G124" s="5" t="s">
        <v>1419</v>
      </c>
      <c r="J124" s="5" t="s">
        <v>1465</v>
      </c>
    </row>
    <row r="125" spans="1:10">
      <c r="A125" s="5">
        <v>124</v>
      </c>
      <c r="B125" s="5" t="s">
        <v>976</v>
      </c>
      <c r="C125" s="5" t="s">
        <v>47</v>
      </c>
      <c r="D125" s="5" t="s">
        <v>1420</v>
      </c>
      <c r="E125" s="5" t="s">
        <v>1421</v>
      </c>
      <c r="F125" s="5" t="s">
        <v>1422</v>
      </c>
      <c r="G125" s="5" t="s">
        <v>1038</v>
      </c>
      <c r="J125" s="5" t="s">
        <v>1465</v>
      </c>
    </row>
    <row r="126" spans="1:10">
      <c r="A126" s="5">
        <v>125</v>
      </c>
      <c r="B126" s="5" t="s">
        <v>976</v>
      </c>
      <c r="C126" s="5" t="s">
        <v>47</v>
      </c>
      <c r="D126" s="5" t="s">
        <v>1423</v>
      </c>
      <c r="E126" s="5" t="s">
        <v>1424</v>
      </c>
      <c r="F126" s="5" t="s">
        <v>1425</v>
      </c>
      <c r="G126" s="5" t="s">
        <v>1426</v>
      </c>
      <c r="J126" s="5" t="s">
        <v>1465</v>
      </c>
    </row>
    <row r="127" spans="1:10">
      <c r="A127" s="5">
        <v>126</v>
      </c>
      <c r="B127" s="5" t="s">
        <v>976</v>
      </c>
      <c r="C127" s="5" t="s">
        <v>47</v>
      </c>
      <c r="D127" s="5" t="s">
        <v>1427</v>
      </c>
      <c r="E127" s="5" t="s">
        <v>1428</v>
      </c>
      <c r="F127" s="5" t="s">
        <v>1429</v>
      </c>
      <c r="G127" s="5" t="s">
        <v>1430</v>
      </c>
      <c r="J127" s="5" t="s">
        <v>1465</v>
      </c>
    </row>
    <row r="128" spans="1:10">
      <c r="A128" s="5">
        <v>127</v>
      </c>
      <c r="B128" s="5" t="s">
        <v>976</v>
      </c>
      <c r="C128" s="5" t="s">
        <v>47</v>
      </c>
      <c r="D128" s="5" t="s">
        <v>1431</v>
      </c>
      <c r="E128" s="5" t="s">
        <v>1432</v>
      </c>
      <c r="F128" s="5" t="s">
        <v>1429</v>
      </c>
      <c r="G128" s="5" t="s">
        <v>1433</v>
      </c>
      <c r="J128" s="5" t="s">
        <v>1465</v>
      </c>
    </row>
    <row r="129" spans="1:10">
      <c r="A129" s="5">
        <v>128</v>
      </c>
      <c r="B129" s="5" t="s">
        <v>976</v>
      </c>
      <c r="C129" s="5" t="s">
        <v>47</v>
      </c>
      <c r="D129" s="5" t="s">
        <v>1434</v>
      </c>
      <c r="E129" s="5" t="s">
        <v>1435</v>
      </c>
      <c r="F129" s="5" t="s">
        <v>1436</v>
      </c>
      <c r="G129" s="5" t="s">
        <v>1034</v>
      </c>
      <c r="J129" s="5" t="s">
        <v>1465</v>
      </c>
    </row>
    <row r="130" spans="1:10">
      <c r="A130" s="5">
        <v>129</v>
      </c>
      <c r="B130" s="5" t="s">
        <v>976</v>
      </c>
      <c r="C130" s="5" t="s">
        <v>47</v>
      </c>
      <c r="D130" s="5" t="s">
        <v>1437</v>
      </c>
      <c r="E130" s="5" t="s">
        <v>1438</v>
      </c>
      <c r="F130" s="5" t="s">
        <v>1439</v>
      </c>
      <c r="G130" s="5" t="s">
        <v>1038</v>
      </c>
      <c r="J130" s="5" t="s">
        <v>1465</v>
      </c>
    </row>
    <row r="131" spans="1:10">
      <c r="A131" s="5">
        <v>130</v>
      </c>
      <c r="B131" s="5" t="s">
        <v>976</v>
      </c>
      <c r="C131" s="5" t="s">
        <v>47</v>
      </c>
      <c r="D131" s="5" t="s">
        <v>1440</v>
      </c>
      <c r="E131" s="5" t="s">
        <v>1441</v>
      </c>
      <c r="F131" s="5" t="s">
        <v>1442</v>
      </c>
      <c r="G131" s="5" t="s">
        <v>984</v>
      </c>
      <c r="H131" s="5" t="s">
        <v>1443</v>
      </c>
      <c r="J131" s="5" t="s">
        <v>1465</v>
      </c>
    </row>
    <row r="132" spans="1:10">
      <c r="A132" s="5">
        <v>131</v>
      </c>
      <c r="B132" s="5" t="s">
        <v>976</v>
      </c>
      <c r="C132" s="5" t="s">
        <v>47</v>
      </c>
      <c r="D132" s="5" t="s">
        <v>1444</v>
      </c>
      <c r="E132" s="5" t="s">
        <v>1445</v>
      </c>
      <c r="F132" s="5" t="s">
        <v>1418</v>
      </c>
      <c r="G132" s="5" t="s">
        <v>1446</v>
      </c>
      <c r="H132" s="5" t="s">
        <v>1447</v>
      </c>
      <c r="J132" s="5" t="s">
        <v>1465</v>
      </c>
    </row>
    <row r="133" spans="1:10">
      <c r="A133" s="5">
        <v>132</v>
      </c>
      <c r="B133" s="5" t="s">
        <v>976</v>
      </c>
      <c r="C133" s="5" t="s">
        <v>47</v>
      </c>
      <c r="D133" s="5" t="s">
        <v>1448</v>
      </c>
      <c r="E133" s="5" t="s">
        <v>1449</v>
      </c>
      <c r="F133" s="5" t="s">
        <v>1450</v>
      </c>
      <c r="G133" s="5" t="s">
        <v>1451</v>
      </c>
      <c r="J133" s="5" t="s">
        <v>1465</v>
      </c>
    </row>
    <row r="134" spans="1:10">
      <c r="A134" s="5">
        <v>133</v>
      </c>
      <c r="B134" s="5" t="s">
        <v>976</v>
      </c>
      <c r="C134" s="5" t="s">
        <v>47</v>
      </c>
      <c r="D134" s="5" t="s">
        <v>1452</v>
      </c>
      <c r="E134" s="5" t="s">
        <v>1453</v>
      </c>
      <c r="F134" s="5" t="s">
        <v>1454</v>
      </c>
      <c r="G134" s="5" t="s">
        <v>1455</v>
      </c>
      <c r="J134" s="5" t="s">
        <v>1465</v>
      </c>
    </row>
    <row r="135" spans="1:10">
      <c r="A135" s="5">
        <v>134</v>
      </c>
      <c r="B135" s="5" t="s">
        <v>976</v>
      </c>
      <c r="C135" s="5" t="s">
        <v>47</v>
      </c>
      <c r="D135" s="5" t="s">
        <v>1456</v>
      </c>
      <c r="E135" s="5" t="s">
        <v>1457</v>
      </c>
      <c r="F135" s="5" t="s">
        <v>1458</v>
      </c>
      <c r="G135" s="5" t="s">
        <v>1038</v>
      </c>
      <c r="J135" s="5" t="s">
        <v>1465</v>
      </c>
    </row>
    <row r="136" spans="1:10">
      <c r="A136" s="5">
        <v>135</v>
      </c>
      <c r="B136" s="5" t="s">
        <v>976</v>
      </c>
      <c r="C136" s="5" t="s">
        <v>47</v>
      </c>
      <c r="D136" s="5" t="s">
        <v>1459</v>
      </c>
      <c r="E136" s="5" t="s">
        <v>1460</v>
      </c>
      <c r="F136" s="5" t="s">
        <v>1425</v>
      </c>
      <c r="G136" s="5" t="s">
        <v>1461</v>
      </c>
      <c r="J136" s="5" t="s">
        <v>1465</v>
      </c>
    </row>
    <row r="137" spans="1:10">
      <c r="A137" s="5">
        <v>136</v>
      </c>
      <c r="B137" s="5" t="s">
        <v>976</v>
      </c>
      <c r="C137" s="5" t="s">
        <v>47</v>
      </c>
      <c r="D137" s="5" t="s">
        <v>1462</v>
      </c>
      <c r="E137" s="5" t="s">
        <v>1463</v>
      </c>
      <c r="F137" s="5" t="s">
        <v>1425</v>
      </c>
      <c r="G137" s="5" t="s">
        <v>1464</v>
      </c>
      <c r="J137" s="5" t="s">
        <v>1465</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7"/>
  <sheetViews>
    <sheetView showGridLines="0" zoomScaleNormal="100" workbookViewId="0"/>
  </sheetViews>
  <sheetFormatPr defaultRowHeight="11.25"/>
  <cols>
    <col min="1" max="1" width="9.140625" style="1071"/>
  </cols>
  <sheetData>
    <row r="1" spans="1:4">
      <c r="A1" s="1071" t="s">
        <v>952</v>
      </c>
      <c r="B1" t="s">
        <v>491</v>
      </c>
      <c r="C1" t="s">
        <v>492</v>
      </c>
      <c r="D1" t="s">
        <v>951</v>
      </c>
    </row>
    <row r="2" spans="1:4">
      <c r="A2" s="1071">
        <v>1</v>
      </c>
      <c r="B2" t="s">
        <v>763</v>
      </c>
      <c r="C2" t="s">
        <v>765</v>
      </c>
      <c r="D2" t="s">
        <v>766</v>
      </c>
    </row>
    <row r="3" spans="1:4">
      <c r="A3" s="1071">
        <v>2</v>
      </c>
      <c r="B3" t="s">
        <v>763</v>
      </c>
      <c r="C3" t="s">
        <v>763</v>
      </c>
      <c r="D3" t="s">
        <v>764</v>
      </c>
    </row>
    <row r="4" spans="1:4">
      <c r="A4" s="1071">
        <v>3</v>
      </c>
      <c r="B4" t="s">
        <v>763</v>
      </c>
      <c r="C4" t="s">
        <v>767</v>
      </c>
      <c r="D4" t="s">
        <v>768</v>
      </c>
    </row>
    <row r="5" spans="1:4">
      <c r="A5" s="1071">
        <v>4</v>
      </c>
      <c r="B5" t="s">
        <v>763</v>
      </c>
      <c r="C5" t="s">
        <v>769</v>
      </c>
      <c r="D5" t="s">
        <v>770</v>
      </c>
    </row>
    <row r="6" spans="1:4">
      <c r="A6" s="1071">
        <v>5</v>
      </c>
      <c r="B6" t="s">
        <v>771</v>
      </c>
      <c r="C6" t="s">
        <v>773</v>
      </c>
      <c r="D6" t="s">
        <v>774</v>
      </c>
    </row>
    <row r="7" spans="1:4">
      <c r="A7" s="1071">
        <v>6</v>
      </c>
      <c r="B7" t="s">
        <v>771</v>
      </c>
      <c r="C7" t="s">
        <v>771</v>
      </c>
      <c r="D7" t="s">
        <v>772</v>
      </c>
    </row>
    <row r="8" spans="1:4">
      <c r="A8" s="1071">
        <v>7</v>
      </c>
      <c r="B8" t="s">
        <v>771</v>
      </c>
      <c r="C8" t="s">
        <v>775</v>
      </c>
      <c r="D8" t="s">
        <v>776</v>
      </c>
    </row>
    <row r="9" spans="1:4">
      <c r="A9" s="1071">
        <v>8</v>
      </c>
      <c r="B9" t="s">
        <v>771</v>
      </c>
      <c r="C9" t="s">
        <v>777</v>
      </c>
      <c r="D9" t="s">
        <v>778</v>
      </c>
    </row>
    <row r="10" spans="1:4">
      <c r="A10" s="1071">
        <v>9</v>
      </c>
      <c r="B10" t="s">
        <v>771</v>
      </c>
      <c r="C10" t="s">
        <v>779</v>
      </c>
      <c r="D10" t="s">
        <v>780</v>
      </c>
    </row>
    <row r="11" spans="1:4">
      <c r="A11" s="1071">
        <v>10</v>
      </c>
      <c r="B11" t="s">
        <v>771</v>
      </c>
      <c r="C11" t="s">
        <v>781</v>
      </c>
      <c r="D11" t="s">
        <v>782</v>
      </c>
    </row>
    <row r="12" spans="1:4">
      <c r="A12" s="1071">
        <v>11</v>
      </c>
      <c r="B12" t="s">
        <v>783</v>
      </c>
      <c r="C12" t="s">
        <v>783</v>
      </c>
      <c r="D12" t="s">
        <v>784</v>
      </c>
    </row>
    <row r="13" spans="1:4">
      <c r="A13" s="1071">
        <v>12</v>
      </c>
      <c r="B13" t="s">
        <v>783</v>
      </c>
      <c r="C13" t="s">
        <v>785</v>
      </c>
      <c r="D13" t="s">
        <v>786</v>
      </c>
    </row>
    <row r="14" spans="1:4">
      <c r="A14" s="1071">
        <v>13</v>
      </c>
      <c r="B14" t="s">
        <v>783</v>
      </c>
      <c r="C14" t="s">
        <v>787</v>
      </c>
      <c r="D14" t="s">
        <v>788</v>
      </c>
    </row>
    <row r="15" spans="1:4">
      <c r="A15" s="1071">
        <v>14</v>
      </c>
      <c r="B15" t="s">
        <v>783</v>
      </c>
      <c r="C15" t="s">
        <v>789</v>
      </c>
      <c r="D15" t="s">
        <v>790</v>
      </c>
    </row>
    <row r="16" spans="1:4">
      <c r="A16" s="1071">
        <v>15</v>
      </c>
      <c r="B16" t="s">
        <v>791</v>
      </c>
      <c r="C16" t="s">
        <v>793</v>
      </c>
      <c r="D16" t="s">
        <v>794</v>
      </c>
    </row>
    <row r="17" spans="1:4">
      <c r="A17" s="1071">
        <v>16</v>
      </c>
      <c r="B17" t="s">
        <v>791</v>
      </c>
      <c r="C17" t="s">
        <v>791</v>
      </c>
      <c r="D17" t="s">
        <v>792</v>
      </c>
    </row>
    <row r="18" spans="1:4">
      <c r="A18" s="1071">
        <v>17</v>
      </c>
      <c r="B18" t="s">
        <v>791</v>
      </c>
      <c r="C18" t="s">
        <v>795</v>
      </c>
      <c r="D18" t="s">
        <v>796</v>
      </c>
    </row>
    <row r="19" spans="1:4">
      <c r="A19" s="1071">
        <v>18</v>
      </c>
      <c r="B19" t="s">
        <v>791</v>
      </c>
      <c r="C19" t="s">
        <v>797</v>
      </c>
      <c r="D19" t="s">
        <v>798</v>
      </c>
    </row>
    <row r="20" spans="1:4">
      <c r="A20" s="1071">
        <v>19</v>
      </c>
      <c r="B20" t="s">
        <v>791</v>
      </c>
      <c r="C20" t="s">
        <v>799</v>
      </c>
      <c r="D20" t="s">
        <v>800</v>
      </c>
    </row>
    <row r="21" spans="1:4">
      <c r="A21" s="1071">
        <v>20</v>
      </c>
      <c r="B21" t="s">
        <v>791</v>
      </c>
      <c r="C21" t="s">
        <v>801</v>
      </c>
      <c r="D21" t="s">
        <v>802</v>
      </c>
    </row>
    <row r="22" spans="1:4">
      <c r="A22" s="1071">
        <v>21</v>
      </c>
      <c r="B22" t="s">
        <v>803</v>
      </c>
      <c r="C22" t="s">
        <v>805</v>
      </c>
      <c r="D22" t="s">
        <v>806</v>
      </c>
    </row>
    <row r="23" spans="1:4">
      <c r="A23" s="1071">
        <v>22</v>
      </c>
      <c r="B23" t="s">
        <v>803</v>
      </c>
      <c r="C23" t="s">
        <v>803</v>
      </c>
      <c r="D23" t="s">
        <v>804</v>
      </c>
    </row>
    <row r="24" spans="1:4">
      <c r="A24" s="1071">
        <v>23</v>
      </c>
      <c r="B24" t="s">
        <v>803</v>
      </c>
      <c r="C24" t="s">
        <v>807</v>
      </c>
      <c r="D24" t="s">
        <v>808</v>
      </c>
    </row>
    <row r="25" spans="1:4">
      <c r="A25" s="1071">
        <v>24</v>
      </c>
      <c r="B25" t="s">
        <v>803</v>
      </c>
      <c r="C25" t="s">
        <v>809</v>
      </c>
      <c r="D25" t="s">
        <v>810</v>
      </c>
    </row>
    <row r="26" spans="1:4">
      <c r="A26" s="1071">
        <v>25</v>
      </c>
      <c r="B26" t="s">
        <v>803</v>
      </c>
      <c r="C26" t="s">
        <v>811</v>
      </c>
      <c r="D26" t="s">
        <v>812</v>
      </c>
    </row>
    <row r="27" spans="1:4">
      <c r="A27" s="1071">
        <v>26</v>
      </c>
      <c r="B27" t="s">
        <v>813</v>
      </c>
      <c r="C27" t="s">
        <v>815</v>
      </c>
      <c r="D27" t="s">
        <v>816</v>
      </c>
    </row>
    <row r="28" spans="1:4">
      <c r="A28" s="1071">
        <v>27</v>
      </c>
      <c r="B28" t="s">
        <v>813</v>
      </c>
      <c r="C28" t="s">
        <v>817</v>
      </c>
      <c r="D28" t="s">
        <v>818</v>
      </c>
    </row>
    <row r="29" spans="1:4">
      <c r="A29" s="1071">
        <v>28</v>
      </c>
      <c r="B29" t="s">
        <v>813</v>
      </c>
      <c r="C29" t="s">
        <v>819</v>
      </c>
      <c r="D29" t="s">
        <v>820</v>
      </c>
    </row>
    <row r="30" spans="1:4">
      <c r="A30" s="1071">
        <v>29</v>
      </c>
      <c r="B30" t="s">
        <v>813</v>
      </c>
      <c r="C30" t="s">
        <v>813</v>
      </c>
      <c r="D30" t="s">
        <v>814</v>
      </c>
    </row>
    <row r="31" spans="1:4">
      <c r="A31" s="1071">
        <v>30</v>
      </c>
      <c r="B31" t="s">
        <v>813</v>
      </c>
      <c r="C31" t="s">
        <v>821</v>
      </c>
      <c r="D31" t="s">
        <v>822</v>
      </c>
    </row>
    <row r="32" spans="1:4">
      <c r="A32" s="1071">
        <v>31</v>
      </c>
      <c r="B32" t="s">
        <v>823</v>
      </c>
      <c r="C32" t="s">
        <v>825</v>
      </c>
      <c r="D32" t="s">
        <v>826</v>
      </c>
    </row>
    <row r="33" spans="1:4">
      <c r="A33" s="1071">
        <v>32</v>
      </c>
      <c r="B33" t="s">
        <v>823</v>
      </c>
      <c r="C33" t="s">
        <v>823</v>
      </c>
      <c r="D33" t="s">
        <v>824</v>
      </c>
    </row>
    <row r="34" spans="1:4">
      <c r="A34" s="1071">
        <v>33</v>
      </c>
      <c r="B34" t="s">
        <v>823</v>
      </c>
      <c r="C34" t="s">
        <v>827</v>
      </c>
      <c r="D34" t="s">
        <v>828</v>
      </c>
    </row>
    <row r="35" spans="1:4">
      <c r="A35" s="1071">
        <v>34</v>
      </c>
      <c r="B35" t="s">
        <v>823</v>
      </c>
      <c r="C35" t="s">
        <v>829</v>
      </c>
      <c r="D35" t="s">
        <v>830</v>
      </c>
    </row>
    <row r="36" spans="1:4">
      <c r="A36" s="1071">
        <v>35</v>
      </c>
      <c r="B36" t="s">
        <v>831</v>
      </c>
      <c r="C36" t="s">
        <v>833</v>
      </c>
      <c r="D36" t="s">
        <v>834</v>
      </c>
    </row>
    <row r="37" spans="1:4">
      <c r="A37" s="1071">
        <v>36</v>
      </c>
      <c r="B37" t="s">
        <v>831</v>
      </c>
      <c r="C37" t="s">
        <v>835</v>
      </c>
      <c r="D37" t="s">
        <v>836</v>
      </c>
    </row>
    <row r="38" spans="1:4">
      <c r="A38" s="1071">
        <v>37</v>
      </c>
      <c r="B38" t="s">
        <v>831</v>
      </c>
      <c r="C38" t="s">
        <v>831</v>
      </c>
      <c r="D38" t="s">
        <v>832</v>
      </c>
    </row>
    <row r="39" spans="1:4">
      <c r="A39" s="1071">
        <v>38</v>
      </c>
      <c r="B39" t="s">
        <v>831</v>
      </c>
      <c r="C39" t="s">
        <v>837</v>
      </c>
      <c r="D39" t="s">
        <v>838</v>
      </c>
    </row>
    <row r="40" spans="1:4">
      <c r="A40" s="1071">
        <v>39</v>
      </c>
      <c r="B40" t="s">
        <v>831</v>
      </c>
      <c r="C40" t="s">
        <v>839</v>
      </c>
      <c r="D40" t="s">
        <v>840</v>
      </c>
    </row>
    <row r="41" spans="1:4">
      <c r="A41" s="1071">
        <v>40</v>
      </c>
      <c r="B41" t="s">
        <v>841</v>
      </c>
      <c r="C41" t="s">
        <v>843</v>
      </c>
      <c r="D41" t="s">
        <v>844</v>
      </c>
    </row>
    <row r="42" spans="1:4">
      <c r="A42" s="1071">
        <v>41</v>
      </c>
      <c r="B42" t="s">
        <v>841</v>
      </c>
      <c r="C42" t="s">
        <v>845</v>
      </c>
      <c r="D42" t="s">
        <v>846</v>
      </c>
    </row>
    <row r="43" spans="1:4">
      <c r="A43" s="1071">
        <v>42</v>
      </c>
      <c r="B43" t="s">
        <v>841</v>
      </c>
      <c r="C43" t="s">
        <v>841</v>
      </c>
      <c r="D43" t="s">
        <v>842</v>
      </c>
    </row>
    <row r="44" spans="1:4">
      <c r="A44" s="1071">
        <v>43</v>
      </c>
      <c r="B44" t="s">
        <v>841</v>
      </c>
      <c r="C44" t="s">
        <v>847</v>
      </c>
      <c r="D44" t="s">
        <v>848</v>
      </c>
    </row>
    <row r="45" spans="1:4">
      <c r="A45" s="1071">
        <v>44</v>
      </c>
      <c r="B45" t="s">
        <v>849</v>
      </c>
      <c r="C45" t="s">
        <v>851</v>
      </c>
      <c r="D45" t="s">
        <v>852</v>
      </c>
    </row>
    <row r="46" spans="1:4">
      <c r="A46" s="1071">
        <v>45</v>
      </c>
      <c r="B46" t="s">
        <v>849</v>
      </c>
      <c r="C46" t="s">
        <v>853</v>
      </c>
      <c r="D46" t="s">
        <v>854</v>
      </c>
    </row>
    <row r="47" spans="1:4">
      <c r="A47" s="1071">
        <v>46</v>
      </c>
      <c r="B47" t="s">
        <v>849</v>
      </c>
      <c r="C47" t="s">
        <v>849</v>
      </c>
      <c r="D47" t="s">
        <v>850</v>
      </c>
    </row>
    <row r="48" spans="1:4">
      <c r="A48" s="1071">
        <v>47</v>
      </c>
      <c r="B48" t="s">
        <v>849</v>
      </c>
      <c r="C48" t="s">
        <v>855</v>
      </c>
      <c r="D48" t="s">
        <v>856</v>
      </c>
    </row>
    <row r="49" spans="1:4">
      <c r="A49" s="1071">
        <v>48</v>
      </c>
      <c r="B49" t="s">
        <v>858</v>
      </c>
      <c r="C49" t="s">
        <v>860</v>
      </c>
      <c r="D49" t="s">
        <v>861</v>
      </c>
    </row>
    <row r="50" spans="1:4">
      <c r="A50" s="1071">
        <v>49</v>
      </c>
      <c r="B50" t="s">
        <v>858</v>
      </c>
      <c r="C50" t="s">
        <v>862</v>
      </c>
      <c r="D50" t="s">
        <v>863</v>
      </c>
    </row>
    <row r="51" spans="1:4">
      <c r="A51" s="1071">
        <v>50</v>
      </c>
      <c r="B51" t="s">
        <v>858</v>
      </c>
      <c r="C51" t="s">
        <v>819</v>
      </c>
      <c r="D51" t="s">
        <v>864</v>
      </c>
    </row>
    <row r="52" spans="1:4">
      <c r="A52" s="1071">
        <v>51</v>
      </c>
      <c r="B52" t="s">
        <v>858</v>
      </c>
      <c r="C52" t="s">
        <v>865</v>
      </c>
      <c r="D52" t="s">
        <v>866</v>
      </c>
    </row>
    <row r="53" spans="1:4">
      <c r="A53" s="1071">
        <v>52</v>
      </c>
      <c r="B53" t="s">
        <v>858</v>
      </c>
      <c r="C53" t="s">
        <v>858</v>
      </c>
      <c r="D53" t="s">
        <v>859</v>
      </c>
    </row>
    <row r="54" spans="1:4">
      <c r="A54" s="1071">
        <v>53</v>
      </c>
      <c r="B54" t="s">
        <v>858</v>
      </c>
      <c r="C54" t="s">
        <v>857</v>
      </c>
      <c r="D54" t="s">
        <v>867</v>
      </c>
    </row>
    <row r="55" spans="1:4">
      <c r="A55" s="1071">
        <v>54</v>
      </c>
      <c r="B55" t="s">
        <v>868</v>
      </c>
      <c r="C55" t="s">
        <v>870</v>
      </c>
      <c r="D55" t="s">
        <v>871</v>
      </c>
    </row>
    <row r="56" spans="1:4">
      <c r="A56" s="1071">
        <v>55</v>
      </c>
      <c r="B56" t="s">
        <v>868</v>
      </c>
      <c r="C56" t="s">
        <v>872</v>
      </c>
      <c r="D56" t="s">
        <v>873</v>
      </c>
    </row>
    <row r="57" spans="1:4">
      <c r="A57" s="1071">
        <v>56</v>
      </c>
      <c r="B57" t="s">
        <v>868</v>
      </c>
      <c r="C57" t="s">
        <v>874</v>
      </c>
      <c r="D57" t="s">
        <v>875</v>
      </c>
    </row>
    <row r="58" spans="1:4">
      <c r="A58" s="1071">
        <v>57</v>
      </c>
      <c r="B58" t="s">
        <v>868</v>
      </c>
      <c r="C58" t="s">
        <v>876</v>
      </c>
      <c r="D58" t="s">
        <v>877</v>
      </c>
    </row>
    <row r="59" spans="1:4">
      <c r="A59" s="1071">
        <v>58</v>
      </c>
      <c r="B59" t="s">
        <v>868</v>
      </c>
      <c r="C59" t="s">
        <v>868</v>
      </c>
      <c r="D59" t="s">
        <v>869</v>
      </c>
    </row>
    <row r="60" spans="1:4">
      <c r="A60" s="1071">
        <v>59</v>
      </c>
      <c r="B60" t="s">
        <v>868</v>
      </c>
      <c r="C60" t="s">
        <v>878</v>
      </c>
      <c r="D60" t="s">
        <v>879</v>
      </c>
    </row>
    <row r="61" spans="1:4">
      <c r="A61" s="1071">
        <v>60</v>
      </c>
      <c r="B61" t="s">
        <v>880</v>
      </c>
      <c r="C61" t="s">
        <v>882</v>
      </c>
      <c r="D61" t="s">
        <v>883</v>
      </c>
    </row>
    <row r="62" spans="1:4">
      <c r="A62" s="1071">
        <v>61</v>
      </c>
      <c r="B62" t="s">
        <v>880</v>
      </c>
      <c r="C62" t="s">
        <v>835</v>
      </c>
      <c r="D62" t="s">
        <v>884</v>
      </c>
    </row>
    <row r="63" spans="1:4">
      <c r="A63" s="1071">
        <v>62</v>
      </c>
      <c r="B63" t="s">
        <v>880</v>
      </c>
      <c r="C63" t="s">
        <v>885</v>
      </c>
      <c r="D63" t="s">
        <v>886</v>
      </c>
    </row>
    <row r="64" spans="1:4">
      <c r="A64" s="1071">
        <v>63</v>
      </c>
      <c r="B64" t="s">
        <v>880</v>
      </c>
      <c r="C64" t="s">
        <v>887</v>
      </c>
      <c r="D64" t="s">
        <v>888</v>
      </c>
    </row>
    <row r="65" spans="1:4">
      <c r="A65" s="1071">
        <v>64</v>
      </c>
      <c r="B65" t="s">
        <v>880</v>
      </c>
      <c r="C65" t="s">
        <v>889</v>
      </c>
      <c r="D65" t="s">
        <v>890</v>
      </c>
    </row>
    <row r="66" spans="1:4">
      <c r="A66" s="1071">
        <v>65</v>
      </c>
      <c r="B66" t="s">
        <v>880</v>
      </c>
      <c r="C66" t="s">
        <v>891</v>
      </c>
      <c r="D66" t="s">
        <v>892</v>
      </c>
    </row>
    <row r="67" spans="1:4">
      <c r="A67" s="1071">
        <v>66</v>
      </c>
      <c r="B67" t="s">
        <v>880</v>
      </c>
      <c r="C67" t="s">
        <v>893</v>
      </c>
      <c r="D67" t="s">
        <v>894</v>
      </c>
    </row>
    <row r="68" spans="1:4">
      <c r="A68" s="1071">
        <v>67</v>
      </c>
      <c r="B68" t="s">
        <v>880</v>
      </c>
      <c r="C68" t="s">
        <v>839</v>
      </c>
      <c r="D68" t="s">
        <v>895</v>
      </c>
    </row>
    <row r="69" spans="1:4">
      <c r="A69" s="1071">
        <v>68</v>
      </c>
      <c r="B69" t="s">
        <v>880</v>
      </c>
      <c r="C69" t="s">
        <v>896</v>
      </c>
      <c r="D69" t="s">
        <v>897</v>
      </c>
    </row>
    <row r="70" spans="1:4">
      <c r="A70" s="1071">
        <v>69</v>
      </c>
      <c r="B70" t="s">
        <v>880</v>
      </c>
      <c r="C70" t="s">
        <v>880</v>
      </c>
      <c r="D70" t="s">
        <v>881</v>
      </c>
    </row>
    <row r="71" spans="1:4">
      <c r="A71" s="1071">
        <v>70</v>
      </c>
      <c r="B71" t="s">
        <v>880</v>
      </c>
      <c r="C71" t="s">
        <v>898</v>
      </c>
      <c r="D71" t="s">
        <v>899</v>
      </c>
    </row>
    <row r="72" spans="1:4">
      <c r="A72" s="1071">
        <v>71</v>
      </c>
      <c r="B72" t="s">
        <v>880</v>
      </c>
      <c r="C72" t="s">
        <v>900</v>
      </c>
      <c r="D72" t="s">
        <v>901</v>
      </c>
    </row>
    <row r="73" spans="1:4">
      <c r="A73" s="1071">
        <v>72</v>
      </c>
      <c r="B73" t="s">
        <v>902</v>
      </c>
      <c r="C73" t="s">
        <v>904</v>
      </c>
      <c r="D73" t="s">
        <v>905</v>
      </c>
    </row>
    <row r="74" spans="1:4">
      <c r="A74" s="1071">
        <v>73</v>
      </c>
      <c r="B74" t="s">
        <v>902</v>
      </c>
      <c r="C74" t="s">
        <v>906</v>
      </c>
      <c r="D74" t="s">
        <v>907</v>
      </c>
    </row>
    <row r="75" spans="1:4">
      <c r="A75" s="1071">
        <v>74</v>
      </c>
      <c r="B75" t="s">
        <v>902</v>
      </c>
      <c r="C75" t="s">
        <v>908</v>
      </c>
      <c r="D75" t="s">
        <v>909</v>
      </c>
    </row>
    <row r="76" spans="1:4">
      <c r="A76" s="1071">
        <v>75</v>
      </c>
      <c r="B76" t="s">
        <v>902</v>
      </c>
      <c r="C76" t="s">
        <v>910</v>
      </c>
      <c r="D76" t="s">
        <v>911</v>
      </c>
    </row>
    <row r="77" spans="1:4">
      <c r="A77" s="1071">
        <v>76</v>
      </c>
      <c r="B77" t="s">
        <v>902</v>
      </c>
      <c r="C77" t="s">
        <v>902</v>
      </c>
      <c r="D77" t="s">
        <v>903</v>
      </c>
    </row>
    <row r="78" spans="1:4">
      <c r="A78" s="1071">
        <v>77</v>
      </c>
      <c r="B78" t="s">
        <v>902</v>
      </c>
      <c r="C78" t="s">
        <v>912</v>
      </c>
      <c r="D78" t="s">
        <v>913</v>
      </c>
    </row>
    <row r="79" spans="1:4">
      <c r="A79" s="1071">
        <v>78</v>
      </c>
      <c r="B79" t="s">
        <v>914</v>
      </c>
      <c r="C79" t="s">
        <v>916</v>
      </c>
      <c r="D79" t="s">
        <v>917</v>
      </c>
    </row>
    <row r="80" spans="1:4">
      <c r="A80" s="1071">
        <v>79</v>
      </c>
      <c r="B80" t="s">
        <v>914</v>
      </c>
      <c r="C80" t="s">
        <v>918</v>
      </c>
      <c r="D80" t="s">
        <v>919</v>
      </c>
    </row>
    <row r="81" spans="1:4">
      <c r="A81" s="1071">
        <v>80</v>
      </c>
      <c r="B81" t="s">
        <v>914</v>
      </c>
      <c r="C81" t="s">
        <v>920</v>
      </c>
      <c r="D81" t="s">
        <v>921</v>
      </c>
    </row>
    <row r="82" spans="1:4">
      <c r="A82" s="1071">
        <v>81</v>
      </c>
      <c r="B82" t="s">
        <v>914</v>
      </c>
      <c r="C82" t="s">
        <v>922</v>
      </c>
      <c r="D82" t="s">
        <v>923</v>
      </c>
    </row>
    <row r="83" spans="1:4">
      <c r="A83" s="1071">
        <v>82</v>
      </c>
      <c r="B83" t="s">
        <v>914</v>
      </c>
      <c r="C83" t="s">
        <v>924</v>
      </c>
      <c r="D83" t="s">
        <v>925</v>
      </c>
    </row>
    <row r="84" spans="1:4">
      <c r="A84" s="1071">
        <v>83</v>
      </c>
      <c r="B84" t="s">
        <v>914</v>
      </c>
      <c r="C84" t="s">
        <v>914</v>
      </c>
      <c r="D84" t="s">
        <v>915</v>
      </c>
    </row>
    <row r="85" spans="1:4">
      <c r="A85" s="1071">
        <v>84</v>
      </c>
      <c r="B85" t="s">
        <v>914</v>
      </c>
      <c r="C85" t="s">
        <v>926</v>
      </c>
      <c r="D85" t="s">
        <v>927</v>
      </c>
    </row>
    <row r="86" spans="1:4">
      <c r="A86" s="1071">
        <v>85</v>
      </c>
      <c r="B86" t="s">
        <v>928</v>
      </c>
      <c r="C86" t="s">
        <v>930</v>
      </c>
      <c r="D86" t="s">
        <v>931</v>
      </c>
    </row>
    <row r="87" spans="1:4">
      <c r="A87" s="1071">
        <v>86</v>
      </c>
      <c r="B87" t="s">
        <v>928</v>
      </c>
      <c r="C87" t="s">
        <v>932</v>
      </c>
      <c r="D87" t="s">
        <v>933</v>
      </c>
    </row>
    <row r="88" spans="1:4">
      <c r="A88" s="1071">
        <v>87</v>
      </c>
      <c r="B88" t="s">
        <v>928</v>
      </c>
      <c r="C88" t="s">
        <v>934</v>
      </c>
      <c r="D88" t="s">
        <v>935</v>
      </c>
    </row>
    <row r="89" spans="1:4">
      <c r="A89" s="1071">
        <v>88</v>
      </c>
      <c r="B89" t="s">
        <v>928</v>
      </c>
      <c r="C89" t="s">
        <v>936</v>
      </c>
      <c r="D89" t="s">
        <v>937</v>
      </c>
    </row>
    <row r="90" spans="1:4">
      <c r="A90" s="1071">
        <v>89</v>
      </c>
      <c r="B90" t="s">
        <v>928</v>
      </c>
      <c r="C90" t="s">
        <v>938</v>
      </c>
      <c r="D90" t="s">
        <v>939</v>
      </c>
    </row>
    <row r="91" spans="1:4">
      <c r="A91" s="1071">
        <v>90</v>
      </c>
      <c r="B91" t="s">
        <v>928</v>
      </c>
      <c r="C91" t="s">
        <v>940</v>
      </c>
      <c r="D91" t="s">
        <v>941</v>
      </c>
    </row>
    <row r="92" spans="1:4">
      <c r="A92" s="1071">
        <v>91</v>
      </c>
      <c r="B92" t="s">
        <v>928</v>
      </c>
      <c r="C92" t="s">
        <v>847</v>
      </c>
      <c r="D92" t="s">
        <v>942</v>
      </c>
    </row>
    <row r="93" spans="1:4">
      <c r="A93" s="1071">
        <v>92</v>
      </c>
      <c r="B93" t="s">
        <v>928</v>
      </c>
      <c r="C93" t="s">
        <v>943</v>
      </c>
      <c r="D93" t="s">
        <v>944</v>
      </c>
    </row>
    <row r="94" spans="1:4">
      <c r="A94" s="1071">
        <v>93</v>
      </c>
      <c r="B94" t="s">
        <v>928</v>
      </c>
      <c r="C94" t="s">
        <v>928</v>
      </c>
      <c r="D94" t="s">
        <v>929</v>
      </c>
    </row>
    <row r="95" spans="1:4">
      <c r="A95" s="1071">
        <v>94</v>
      </c>
      <c r="B95" t="s">
        <v>945</v>
      </c>
      <c r="C95" t="s">
        <v>945</v>
      </c>
      <c r="D95" t="s">
        <v>946</v>
      </c>
    </row>
    <row r="96" spans="1:4">
      <c r="A96" s="1071">
        <v>95</v>
      </c>
      <c r="B96" t="s">
        <v>947</v>
      </c>
      <c r="C96" t="s">
        <v>947</v>
      </c>
      <c r="D96" t="s">
        <v>948</v>
      </c>
    </row>
    <row r="97" spans="1:4">
      <c r="A97" s="1071">
        <v>96</v>
      </c>
      <c r="B97" t="s">
        <v>949</v>
      </c>
      <c r="C97" t="s">
        <v>949</v>
      </c>
      <c r="D97" t="s">
        <v>950</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5"/>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7" t="s">
        <v>470</v>
      </c>
      <c r="G2" s="1278"/>
      <c r="H2" s="1279"/>
      <c r="I2" s="609"/>
    </row>
    <row r="3" spans="1:14" ht="3" customHeight="1"/>
    <row r="4" spans="1:14" s="539" customFormat="1" ht="11.25">
      <c r="A4" s="559"/>
      <c r="B4" s="559"/>
      <c r="C4" s="559"/>
      <c r="D4" s="559"/>
      <c r="F4" s="1229" t="s">
        <v>445</v>
      </c>
      <c r="G4" s="1229"/>
      <c r="H4" s="1229"/>
      <c r="I4" s="1280" t="s">
        <v>446</v>
      </c>
      <c r="J4" s="559"/>
      <c r="K4" s="559"/>
      <c r="L4" s="559"/>
      <c r="M4" s="559"/>
      <c r="N4" s="559"/>
    </row>
    <row r="5" spans="1:14" s="539" customFormat="1" ht="11.25" customHeight="1">
      <c r="A5" s="559"/>
      <c r="B5" s="559"/>
      <c r="C5" s="559"/>
      <c r="D5" s="559"/>
      <c r="F5" s="575" t="s">
        <v>91</v>
      </c>
      <c r="G5" s="587" t="s">
        <v>448</v>
      </c>
      <c r="H5" s="574" t="s">
        <v>439</v>
      </c>
      <c r="I5" s="1280"/>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11.05.2023</v>
      </c>
      <c r="I7" s="550" t="s">
        <v>472</v>
      </c>
      <c r="J7" s="584"/>
      <c r="K7" s="559"/>
      <c r="L7" s="559"/>
      <c r="M7" s="559"/>
      <c r="N7" s="559"/>
    </row>
    <row r="8" spans="1:14" s="539" customFormat="1" ht="45">
      <c r="A8" s="1281">
        <v>1</v>
      </c>
      <c r="B8" s="559"/>
      <c r="C8" s="559"/>
      <c r="D8" s="559"/>
      <c r="F8" s="585" t="str">
        <f>"2." &amp;mergeValue(A8)</f>
        <v>2.1</v>
      </c>
      <c r="G8" s="601" t="s">
        <v>473</v>
      </c>
      <c r="H8" s="573" t="str">
        <f>IF('Перечень тарифов'!R21="","наименование отсутствует","" &amp; 'Перечень тарифов'!R21 &amp; "")</f>
        <v>наименование отсутствует</v>
      </c>
      <c r="I8" s="550" t="s">
        <v>568</v>
      </c>
      <c r="J8" s="584"/>
      <c r="K8" s="559"/>
      <c r="L8" s="559"/>
      <c r="M8" s="559"/>
      <c r="N8" s="559"/>
    </row>
    <row r="9" spans="1:14" s="539" customFormat="1" ht="22.5">
      <c r="A9" s="1281"/>
      <c r="B9" s="559"/>
      <c r="C9" s="559"/>
      <c r="D9" s="559"/>
      <c r="F9" s="585" t="str">
        <f>"3." &amp;mergeValue(A9)</f>
        <v>3.1</v>
      </c>
      <c r="G9" s="601" t="s">
        <v>474</v>
      </c>
      <c r="H9" s="573" t="str">
        <f>IF('Перечень тарифов'!F21="","наименование отсутствует","" &amp; 'Перечень тарифов'!F21 &amp; "")</f>
        <v>Производство тепловой энергии. Некомбинированная выработка</v>
      </c>
      <c r="I9" s="550" t="s">
        <v>566</v>
      </c>
      <c r="J9" s="584"/>
      <c r="K9" s="559"/>
      <c r="L9" s="559"/>
      <c r="M9" s="559"/>
      <c r="N9" s="559"/>
    </row>
    <row r="10" spans="1:14" s="539" customFormat="1" ht="22.5">
      <c r="A10" s="1281"/>
      <c r="B10" s="559"/>
      <c r="C10" s="559"/>
      <c r="D10" s="559"/>
      <c r="F10" s="585" t="str">
        <f>"4."&amp;mergeValue(A10)</f>
        <v>4.1</v>
      </c>
      <c r="G10" s="601" t="s">
        <v>475</v>
      </c>
      <c r="H10" s="574" t="s">
        <v>449</v>
      </c>
      <c r="I10" s="550"/>
      <c r="J10" s="584"/>
      <c r="K10" s="559"/>
      <c r="L10" s="559"/>
      <c r="M10" s="559"/>
      <c r="N10" s="559"/>
    </row>
    <row r="11" spans="1:14" s="539" customFormat="1" ht="18.75">
      <c r="A11" s="1281"/>
      <c r="B11" s="1281">
        <v>1</v>
      </c>
      <c r="C11" s="592"/>
      <c r="D11" s="592"/>
      <c r="F11" s="585" t="str">
        <f>"4."&amp;mergeValue(A11) &amp;"."&amp;mergeValue(B11)</f>
        <v>4.1.1</v>
      </c>
      <c r="G11" s="580" t="s">
        <v>570</v>
      </c>
      <c r="H11" s="573" t="str">
        <f>IF(region_name="","",region_name)</f>
        <v>Ярославская область</v>
      </c>
      <c r="I11" s="550" t="s">
        <v>478</v>
      </c>
      <c r="J11" s="584"/>
      <c r="K11" s="559"/>
      <c r="L11" s="559"/>
      <c r="M11" s="559"/>
      <c r="N11" s="559"/>
    </row>
    <row r="12" spans="1:14" s="539" customFormat="1" ht="22.5">
      <c r="A12" s="1281"/>
      <c r="B12" s="1281"/>
      <c r="C12" s="1281">
        <v>1</v>
      </c>
      <c r="D12" s="592"/>
      <c r="F12" s="585" t="str">
        <f>"4."&amp;mergeValue(A12) &amp;"."&amp;mergeValue(B12)&amp;"."&amp;mergeValue(C12)</f>
        <v>4.1.1.1</v>
      </c>
      <c r="G12" s="591" t="s">
        <v>476</v>
      </c>
      <c r="H12" s="573" t="str">
        <f>IF(Территории!H13="","","" &amp; Территории!H13 &amp; "")</f>
        <v>Первомайский муниципальный район</v>
      </c>
      <c r="I12" s="550" t="s">
        <v>479</v>
      </c>
      <c r="J12" s="584"/>
      <c r="K12" s="559"/>
      <c r="L12" s="559"/>
      <c r="M12" s="559"/>
      <c r="N12" s="559"/>
    </row>
    <row r="13" spans="1:14" s="539" customFormat="1" ht="56.25">
      <c r="A13" s="1281"/>
      <c r="B13" s="1281"/>
      <c r="C13" s="1281"/>
      <c r="D13" s="592">
        <v>1</v>
      </c>
      <c r="F13" s="585" t="str">
        <f>"4."&amp;mergeValue(A13) &amp;"."&amp;mergeValue(B13)&amp;"."&amp;mergeValue(C13)&amp;"."&amp;mergeValue(D13)</f>
        <v>4.1.1.1.1</v>
      </c>
      <c r="G13" s="602" t="s">
        <v>477</v>
      </c>
      <c r="H13" s="573" t="str">
        <f>IF(Территории!R14="","","" &amp; Территории!R14 &amp; "")</f>
        <v>Пречистенское сельское поселение (78629450)</v>
      </c>
      <c r="I13" s="1184" t="s">
        <v>569</v>
      </c>
      <c r="J13" s="584"/>
      <c r="K13" s="559"/>
      <c r="L13" s="559"/>
      <c r="M13" s="559"/>
      <c r="N13" s="559"/>
    </row>
    <row r="14" spans="1:14" s="582" customFormat="1" ht="3" customHeight="1">
      <c r="A14" s="583"/>
      <c r="B14" s="583"/>
      <c r="C14" s="583"/>
      <c r="D14" s="583"/>
      <c r="F14" s="594"/>
      <c r="G14" s="595"/>
      <c r="H14" s="596"/>
      <c r="I14" s="597"/>
      <c r="J14" s="583"/>
      <c r="K14" s="583"/>
      <c r="L14" s="583"/>
      <c r="M14" s="583"/>
      <c r="N14" s="583"/>
    </row>
    <row r="15" spans="1:14" s="582" customFormat="1" ht="15" customHeight="1">
      <c r="A15" s="583"/>
      <c r="B15" s="583"/>
      <c r="C15" s="583"/>
      <c r="D15" s="583"/>
      <c r="F15" s="581"/>
      <c r="G15" s="1276" t="s">
        <v>571</v>
      </c>
      <c r="H15" s="1276"/>
      <c r="I15" s="563"/>
      <c r="J15" s="583"/>
      <c r="K15" s="583"/>
      <c r="L15" s="583"/>
      <c r="M15" s="583"/>
      <c r="N15" s="58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BD30"/>
  <sheetViews>
    <sheetView showGridLines="0" topLeftCell="U4" zoomScaleNormal="100" workbookViewId="0">
      <selection activeCell="AC24" sqref="AC24"/>
    </sheetView>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customWidth="1"/>
    <col min="16" max="17" width="23.7109375" style="493" hidden="1" customWidth="1"/>
    <col min="18" max="18" width="11.7109375" style="493" customWidth="1"/>
    <col min="19" max="19" width="3.7109375" style="493" customWidth="1"/>
    <col min="20" max="20" width="11.7109375" style="493" customWidth="1"/>
    <col min="21" max="21" width="8.5703125" style="493" customWidth="1"/>
    <col min="22" max="22" width="29.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customWidth="1"/>
    <col min="29" max="29" width="29.7109375" style="1074" customWidth="1"/>
    <col min="30" max="31" width="23.7109375" style="1074" hidden="1" customWidth="1"/>
    <col min="32" max="32" width="11.7109375" style="1074" customWidth="1"/>
    <col min="33" max="33" width="3.7109375" style="1074" customWidth="1"/>
    <col min="34" max="34" width="11.7109375" style="1074" customWidth="1"/>
    <col min="35" max="35" width="8.5703125" style="1074" customWidth="1"/>
    <col min="36" max="36" width="29.7109375" style="1074" customWidth="1"/>
    <col min="37" max="38" width="23.7109375" style="1074" hidden="1" customWidth="1"/>
    <col min="39" max="39" width="11.7109375" style="1074" customWidth="1"/>
    <col min="40" max="40" width="3.7109375" style="1074" customWidth="1"/>
    <col min="41" max="41" width="11.7109375" style="1074" customWidth="1"/>
    <col min="42" max="42" width="8.5703125" style="1074" customWidth="1"/>
    <col min="43" max="43" width="29.7109375" style="1074" customWidth="1"/>
    <col min="44" max="45" width="23.7109375" style="1074" hidden="1" customWidth="1"/>
    <col min="46" max="46" width="11.7109375" style="1074" customWidth="1"/>
    <col min="47" max="47" width="3.7109375" style="1074" customWidth="1"/>
    <col min="48" max="48" width="11.7109375" style="1074" customWidth="1"/>
    <col min="49" max="49" width="8.5703125" style="1074" hidden="1" customWidth="1"/>
    <col min="50" max="50" width="4.7109375" style="493" customWidth="1"/>
    <col min="51" max="51" width="115.7109375" style="493" customWidth="1"/>
    <col min="52" max="53" width="10.5703125" style="554"/>
    <col min="54" max="54" width="11.140625" style="554" customWidth="1"/>
    <col min="55" max="56" width="10.5703125" style="554"/>
    <col min="57" max="16384" width="10.5703125" style="493"/>
  </cols>
  <sheetData>
    <row r="1" spans="1:56" hidden="1">
      <c r="Q1" s="552"/>
      <c r="R1" s="552"/>
      <c r="X1" s="731"/>
      <c r="Y1" s="731"/>
      <c r="AE1" s="731"/>
      <c r="AF1" s="731"/>
      <c r="AL1" s="731"/>
      <c r="AM1" s="731"/>
      <c r="AS1" s="731"/>
      <c r="AT1" s="731"/>
    </row>
    <row r="2" spans="1:56" hidden="1">
      <c r="U2" s="552"/>
      <c r="AB2" s="731"/>
      <c r="AI2" s="731"/>
      <c r="AP2" s="731"/>
      <c r="AW2" s="731"/>
    </row>
    <row r="3" spans="1:56" hidden="1"/>
    <row r="4" spans="1:56" ht="3" customHeight="1">
      <c r="J4" s="499"/>
      <c r="K4" s="499"/>
      <c r="L4" s="494"/>
      <c r="M4" s="494"/>
      <c r="N4" s="494"/>
      <c r="O4" s="502"/>
      <c r="P4" s="502"/>
      <c r="Q4" s="502"/>
      <c r="R4" s="502"/>
      <c r="S4" s="502"/>
      <c r="T4" s="502"/>
      <c r="U4" s="502"/>
      <c r="V4" s="946"/>
      <c r="W4" s="946"/>
      <c r="X4" s="946"/>
      <c r="Y4" s="946"/>
      <c r="Z4" s="946"/>
      <c r="AA4" s="946"/>
      <c r="AB4" s="946"/>
      <c r="AC4" s="946"/>
      <c r="AD4" s="946"/>
      <c r="AE4" s="946"/>
      <c r="AF4" s="946"/>
      <c r="AG4" s="946"/>
      <c r="AH4" s="946"/>
      <c r="AI4" s="946"/>
      <c r="AJ4" s="946"/>
      <c r="AK4" s="946"/>
      <c r="AL4" s="946"/>
      <c r="AM4" s="946"/>
      <c r="AN4" s="946"/>
      <c r="AO4" s="946"/>
      <c r="AP4" s="946"/>
      <c r="AQ4" s="946"/>
      <c r="AR4" s="946"/>
      <c r="AS4" s="946"/>
      <c r="AT4" s="946"/>
      <c r="AU4" s="946"/>
      <c r="AV4" s="946"/>
      <c r="AW4" s="946"/>
    </row>
    <row r="5" spans="1:56" ht="26.1" customHeight="1">
      <c r="J5" s="499"/>
      <c r="K5" s="499"/>
      <c r="L5" s="1311" t="s">
        <v>717</v>
      </c>
      <c r="M5" s="1311"/>
      <c r="N5" s="1311"/>
      <c r="O5" s="1311"/>
      <c r="P5" s="1311"/>
      <c r="Q5" s="1311"/>
      <c r="R5" s="1311"/>
      <c r="S5" s="1311"/>
      <c r="T5" s="1311"/>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c r="AT5" s="633"/>
      <c r="AU5" s="633"/>
      <c r="AV5" s="633"/>
      <c r="AW5" s="633"/>
    </row>
    <row r="6" spans="1:56" ht="3" customHeight="1">
      <c r="J6" s="499"/>
      <c r="K6" s="499"/>
      <c r="L6" s="494"/>
      <c r="M6" s="494"/>
      <c r="N6" s="494"/>
      <c r="O6" s="498"/>
      <c r="P6" s="498"/>
      <c r="Q6" s="498"/>
      <c r="R6" s="498"/>
      <c r="S6" s="498"/>
      <c r="T6" s="498"/>
      <c r="U6" s="498"/>
      <c r="V6" s="1079"/>
      <c r="W6" s="1079"/>
      <c r="X6" s="1079"/>
      <c r="Y6" s="1079"/>
      <c r="Z6" s="1079"/>
      <c r="AA6" s="1079"/>
      <c r="AB6" s="1079"/>
      <c r="AC6" s="1079"/>
      <c r="AD6" s="1079"/>
      <c r="AE6" s="1079"/>
      <c r="AF6" s="1079"/>
      <c r="AG6" s="1079"/>
      <c r="AH6" s="1079"/>
      <c r="AI6" s="1079"/>
      <c r="AJ6" s="1079"/>
      <c r="AK6" s="1079"/>
      <c r="AL6" s="1079"/>
      <c r="AM6" s="1079"/>
      <c r="AN6" s="1079"/>
      <c r="AO6" s="1079"/>
      <c r="AP6" s="1079"/>
      <c r="AQ6" s="1079"/>
      <c r="AR6" s="1079"/>
      <c r="AS6" s="1079"/>
      <c r="AT6" s="1079"/>
      <c r="AU6" s="1079"/>
      <c r="AV6" s="1079"/>
      <c r="AW6" s="1079"/>
      <c r="AX6" s="502"/>
    </row>
    <row r="7" spans="1:56" s="746" customFormat="1" ht="11.25" hidden="1">
      <c r="A7" s="1121"/>
      <c r="B7" s="1121"/>
      <c r="C7" s="1121"/>
      <c r="D7" s="1121"/>
      <c r="E7" s="1121"/>
      <c r="F7" s="1121"/>
      <c r="G7" s="1121"/>
      <c r="H7" s="1121"/>
      <c r="L7" s="1172"/>
      <c r="M7" s="1046"/>
      <c r="O7" s="1305"/>
      <c r="P7" s="1305"/>
      <c r="Q7" s="1305"/>
      <c r="R7" s="1305"/>
      <c r="S7" s="1305"/>
      <c r="T7" s="1305"/>
      <c r="U7" s="780"/>
      <c r="V7"/>
      <c r="W7"/>
      <c r="X7"/>
      <c r="Y7"/>
      <c r="Z7"/>
      <c r="AA7"/>
      <c r="AB7"/>
      <c r="AC7"/>
      <c r="AD7"/>
      <c r="AE7"/>
      <c r="AF7"/>
      <c r="AG7"/>
      <c r="AH7"/>
      <c r="AI7"/>
      <c r="AJ7"/>
      <c r="AK7"/>
      <c r="AL7"/>
      <c r="AM7"/>
      <c r="AN7"/>
      <c r="AO7"/>
      <c r="AP7"/>
      <c r="AQ7"/>
      <c r="AR7"/>
      <c r="AS7"/>
      <c r="AT7"/>
      <c r="AU7"/>
      <c r="AV7"/>
      <c r="AW7"/>
      <c r="AX7" s="780"/>
      <c r="AZ7" s="1121"/>
      <c r="BA7" s="1121"/>
      <c r="BB7" s="1121"/>
      <c r="BC7" s="1121"/>
      <c r="BD7" s="1121"/>
    </row>
    <row r="8" spans="1:56"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6" t="str">
        <f>IF(datePr_ch="",IF(datePr="","",datePr),datePr_ch)</f>
        <v>26.04.2023</v>
      </c>
      <c r="P8" s="1306"/>
      <c r="Q8" s="1306"/>
      <c r="R8" s="1306"/>
      <c r="S8" s="1306"/>
      <c r="T8" s="1306"/>
      <c r="U8" s="551"/>
      <c r="V8"/>
      <c r="W8"/>
      <c r="X8"/>
      <c r="Y8"/>
      <c r="Z8"/>
      <c r="AA8"/>
      <c r="AB8"/>
      <c r="AC8"/>
      <c r="AD8"/>
      <c r="AE8"/>
      <c r="AF8"/>
      <c r="AG8"/>
      <c r="AH8"/>
      <c r="AI8"/>
      <c r="AJ8"/>
      <c r="AK8"/>
      <c r="AL8"/>
      <c r="AM8"/>
      <c r="AN8"/>
      <c r="AO8"/>
      <c r="AP8"/>
      <c r="AQ8"/>
      <c r="AR8"/>
      <c r="AS8"/>
      <c r="AT8"/>
      <c r="AU8"/>
      <c r="AV8"/>
      <c r="AW8"/>
      <c r="AX8" s="551"/>
      <c r="AY8" s="489"/>
      <c r="AZ8" s="559"/>
      <c r="BA8" s="559"/>
      <c r="BB8" s="559"/>
      <c r="BC8" s="559"/>
      <c r="BD8" s="559"/>
    </row>
    <row r="9" spans="1:56"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6" t="str">
        <f>IF(numberPr_ch="",IF(numberPr="","",numberPr),numberPr_ch)</f>
        <v>31-046/23</v>
      </c>
      <c r="P9" s="1306"/>
      <c r="Q9" s="1306"/>
      <c r="R9" s="1306"/>
      <c r="S9" s="1306"/>
      <c r="T9" s="1306"/>
      <c r="U9" s="551"/>
      <c r="V9"/>
      <c r="W9"/>
      <c r="X9"/>
      <c r="Y9"/>
      <c r="Z9"/>
      <c r="AA9"/>
      <c r="AB9"/>
      <c r="AC9"/>
      <c r="AD9"/>
      <c r="AE9"/>
      <c r="AF9"/>
      <c r="AG9"/>
      <c r="AH9"/>
      <c r="AI9"/>
      <c r="AJ9"/>
      <c r="AK9"/>
      <c r="AL9"/>
      <c r="AM9"/>
      <c r="AN9"/>
      <c r="AO9"/>
      <c r="AP9"/>
      <c r="AQ9"/>
      <c r="AR9"/>
      <c r="AS9"/>
      <c r="AT9"/>
      <c r="AU9"/>
      <c r="AV9"/>
      <c r="AW9"/>
      <c r="AX9" s="551"/>
      <c r="AY9" s="489"/>
      <c r="AZ9" s="559"/>
      <c r="BA9" s="559"/>
      <c r="BB9" s="559"/>
      <c r="BC9" s="559"/>
      <c r="BD9" s="559"/>
    </row>
    <row r="10" spans="1:56" s="746" customFormat="1" ht="11.25" hidden="1">
      <c r="A10" s="1121"/>
      <c r="B10" s="1121"/>
      <c r="C10" s="1121"/>
      <c r="D10" s="1121"/>
      <c r="E10" s="1121"/>
      <c r="F10" s="1121"/>
      <c r="G10" s="1121"/>
      <c r="H10" s="1121"/>
      <c r="L10" s="1139"/>
      <c r="M10" s="1046"/>
      <c r="O10" s="1305"/>
      <c r="P10" s="1305"/>
      <c r="Q10" s="1305"/>
      <c r="R10" s="1305"/>
      <c r="S10" s="1305"/>
      <c r="T10" s="1305"/>
      <c r="U10" s="780"/>
      <c r="V10"/>
      <c r="W10"/>
      <c r="X10"/>
      <c r="Y10"/>
      <c r="Z10"/>
      <c r="AA10"/>
      <c r="AB10"/>
      <c r="AC10"/>
      <c r="AD10"/>
      <c r="AE10"/>
      <c r="AF10"/>
      <c r="AG10"/>
      <c r="AH10"/>
      <c r="AI10"/>
      <c r="AJ10"/>
      <c r="AK10"/>
      <c r="AL10"/>
      <c r="AM10"/>
      <c r="AN10"/>
      <c r="AO10"/>
      <c r="AP10"/>
      <c r="AQ10"/>
      <c r="AR10"/>
      <c r="AS10"/>
      <c r="AT10"/>
      <c r="AU10"/>
      <c r="AV10"/>
      <c r="AW10"/>
      <c r="AX10" s="780"/>
      <c r="AZ10" s="1121"/>
      <c r="BA10" s="1121"/>
      <c r="BB10" s="1121"/>
      <c r="BC10" s="1121"/>
      <c r="BD10" s="1121"/>
    </row>
    <row r="11" spans="1:56" s="539" customFormat="1" ht="11.25" hidden="1">
      <c r="A11" s="559"/>
      <c r="B11" s="559"/>
      <c r="C11" s="559"/>
      <c r="D11" s="559"/>
      <c r="E11" s="559"/>
      <c r="F11" s="559"/>
      <c r="G11" s="559"/>
      <c r="H11" s="559"/>
      <c r="L11" s="1312"/>
      <c r="M11" s="1312"/>
      <c r="N11" s="536"/>
      <c r="O11" s="551"/>
      <c r="P11" s="551"/>
      <c r="Q11" s="551"/>
      <c r="R11" s="551"/>
      <c r="S11" s="551"/>
      <c r="T11" s="551"/>
      <c r="U11" s="557" t="s">
        <v>371</v>
      </c>
      <c r="V11" s="1098"/>
      <c r="W11" s="1098"/>
      <c r="X11" s="1098"/>
      <c r="Y11" s="1098"/>
      <c r="Z11" s="1098"/>
      <c r="AA11" s="1098"/>
      <c r="AB11" s="959" t="s">
        <v>371</v>
      </c>
      <c r="AC11" s="1098"/>
      <c r="AD11" s="1098"/>
      <c r="AE11" s="1098"/>
      <c r="AF11" s="1098"/>
      <c r="AG11" s="1098"/>
      <c r="AH11" s="1098"/>
      <c r="AI11" s="959" t="s">
        <v>371</v>
      </c>
      <c r="AJ11" s="1098"/>
      <c r="AK11" s="1098"/>
      <c r="AL11" s="1098"/>
      <c r="AM11" s="1098"/>
      <c r="AN11" s="1098"/>
      <c r="AO11" s="1098"/>
      <c r="AP11" s="959" t="s">
        <v>371</v>
      </c>
      <c r="AQ11" s="1098"/>
      <c r="AR11" s="1098"/>
      <c r="AS11" s="1098"/>
      <c r="AT11" s="1098"/>
      <c r="AU11" s="1098"/>
      <c r="AV11" s="1098"/>
      <c r="AW11" s="959" t="s">
        <v>371</v>
      </c>
      <c r="AZ11" s="559"/>
      <c r="BA11" s="559"/>
      <c r="BB11" s="559"/>
      <c r="BC11" s="559"/>
      <c r="BD11" s="559"/>
    </row>
    <row r="12" spans="1:56">
      <c r="J12" s="499"/>
      <c r="K12" s="499"/>
      <c r="L12" s="494"/>
      <c r="M12" s="494"/>
      <c r="N12" s="472"/>
      <c r="O12" s="1301"/>
      <c r="P12" s="1301"/>
      <c r="Q12" s="1301"/>
      <c r="R12" s="1301"/>
      <c r="S12" s="1301"/>
      <c r="T12" s="1301"/>
      <c r="U12" s="1301"/>
      <c r="V12" s="1301" t="s">
        <v>1474</v>
      </c>
      <c r="W12" s="1301"/>
      <c r="X12" s="1301"/>
      <c r="Y12" s="1301"/>
      <c r="Z12" s="1301"/>
      <c r="AA12" s="1301"/>
      <c r="AB12" s="1301"/>
      <c r="AC12" s="1301" t="s">
        <v>1474</v>
      </c>
      <c r="AD12" s="1301"/>
      <c r="AE12" s="1301"/>
      <c r="AF12" s="1301"/>
      <c r="AG12" s="1301"/>
      <c r="AH12" s="1301"/>
      <c r="AI12" s="1301"/>
      <c r="AJ12" s="1301" t="s">
        <v>1474</v>
      </c>
      <c r="AK12" s="1301"/>
      <c r="AL12" s="1301"/>
      <c r="AM12" s="1301"/>
      <c r="AN12" s="1301"/>
      <c r="AO12" s="1301"/>
      <c r="AP12" s="1301"/>
      <c r="AQ12" s="1301" t="s">
        <v>1474</v>
      </c>
      <c r="AR12" s="1301"/>
      <c r="AS12" s="1301"/>
      <c r="AT12" s="1301"/>
      <c r="AU12" s="1301"/>
      <c r="AV12" s="1301"/>
      <c r="AW12" s="1301"/>
    </row>
    <row r="13" spans="1:56">
      <c r="J13" s="499"/>
      <c r="K13" s="499"/>
      <c r="L13" s="1229" t="s">
        <v>445</v>
      </c>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c r="AL13" s="1229"/>
      <c r="AM13" s="1229"/>
      <c r="AN13" s="1229"/>
      <c r="AO13" s="1229"/>
      <c r="AP13" s="1229"/>
      <c r="AQ13" s="1229"/>
      <c r="AR13" s="1229"/>
      <c r="AS13" s="1229"/>
      <c r="AT13" s="1229"/>
      <c r="AU13" s="1229"/>
      <c r="AV13" s="1229"/>
      <c r="AW13" s="1229"/>
      <c r="AX13" s="1229"/>
      <c r="AY13" s="1229" t="s">
        <v>446</v>
      </c>
    </row>
    <row r="14" spans="1:56" ht="14.25" customHeight="1">
      <c r="J14" s="499"/>
      <c r="K14" s="499"/>
      <c r="L14" s="1310" t="s">
        <v>91</v>
      </c>
      <c r="M14" s="1310" t="s">
        <v>602</v>
      </c>
      <c r="N14" s="630"/>
      <c r="O14" s="1286" t="s">
        <v>604</v>
      </c>
      <c r="P14" s="1287"/>
      <c r="Q14" s="1287"/>
      <c r="R14" s="1287"/>
      <c r="S14" s="1287"/>
      <c r="T14" s="1288"/>
      <c r="U14" s="1289" t="s">
        <v>339</v>
      </c>
      <c r="V14" s="1286" t="s">
        <v>604</v>
      </c>
      <c r="W14" s="1287"/>
      <c r="X14" s="1287"/>
      <c r="Y14" s="1287"/>
      <c r="Z14" s="1287"/>
      <c r="AA14" s="1288"/>
      <c r="AB14" s="1289" t="s">
        <v>339</v>
      </c>
      <c r="AC14" s="1286" t="s">
        <v>604</v>
      </c>
      <c r="AD14" s="1287"/>
      <c r="AE14" s="1287"/>
      <c r="AF14" s="1287"/>
      <c r="AG14" s="1287"/>
      <c r="AH14" s="1288"/>
      <c r="AI14" s="1289" t="s">
        <v>339</v>
      </c>
      <c r="AJ14" s="1286" t="s">
        <v>604</v>
      </c>
      <c r="AK14" s="1287"/>
      <c r="AL14" s="1287"/>
      <c r="AM14" s="1287"/>
      <c r="AN14" s="1287"/>
      <c r="AO14" s="1288"/>
      <c r="AP14" s="1289" t="s">
        <v>339</v>
      </c>
      <c r="AQ14" s="1286" t="s">
        <v>604</v>
      </c>
      <c r="AR14" s="1287"/>
      <c r="AS14" s="1287"/>
      <c r="AT14" s="1287"/>
      <c r="AU14" s="1287"/>
      <c r="AV14" s="1288"/>
      <c r="AW14" s="1289" t="s">
        <v>339</v>
      </c>
      <c r="AX14" s="1307" t="s">
        <v>274</v>
      </c>
      <c r="AY14" s="1229"/>
    </row>
    <row r="15" spans="1:56" ht="14.25" customHeight="1">
      <c r="J15" s="499"/>
      <c r="K15" s="499"/>
      <c r="L15" s="1310"/>
      <c r="M15" s="1310"/>
      <c r="N15" s="631"/>
      <c r="O15" s="1292" t="s">
        <v>578</v>
      </c>
      <c r="P15" s="1294" t="s">
        <v>270</v>
      </c>
      <c r="Q15" s="1295"/>
      <c r="R15" s="1296" t="s">
        <v>615</v>
      </c>
      <c r="S15" s="1297"/>
      <c r="T15" s="1298"/>
      <c r="U15" s="1290"/>
      <c r="V15" s="1292" t="s">
        <v>578</v>
      </c>
      <c r="W15" s="1294" t="s">
        <v>270</v>
      </c>
      <c r="X15" s="1295"/>
      <c r="Y15" s="1296" t="s">
        <v>615</v>
      </c>
      <c r="Z15" s="1297"/>
      <c r="AA15" s="1298"/>
      <c r="AB15" s="1290"/>
      <c r="AC15" s="1292" t="s">
        <v>578</v>
      </c>
      <c r="AD15" s="1294" t="s">
        <v>270</v>
      </c>
      <c r="AE15" s="1295"/>
      <c r="AF15" s="1296" t="s">
        <v>615</v>
      </c>
      <c r="AG15" s="1297"/>
      <c r="AH15" s="1298"/>
      <c r="AI15" s="1290"/>
      <c r="AJ15" s="1292" t="s">
        <v>578</v>
      </c>
      <c r="AK15" s="1294" t="s">
        <v>270</v>
      </c>
      <c r="AL15" s="1295"/>
      <c r="AM15" s="1296" t="s">
        <v>615</v>
      </c>
      <c r="AN15" s="1297"/>
      <c r="AO15" s="1298"/>
      <c r="AP15" s="1290"/>
      <c r="AQ15" s="1292" t="s">
        <v>578</v>
      </c>
      <c r="AR15" s="1294" t="s">
        <v>270</v>
      </c>
      <c r="AS15" s="1295"/>
      <c r="AT15" s="1296" t="s">
        <v>615</v>
      </c>
      <c r="AU15" s="1297"/>
      <c r="AV15" s="1298"/>
      <c r="AW15" s="1290"/>
      <c r="AX15" s="1308"/>
      <c r="AY15" s="1229"/>
    </row>
    <row r="16" spans="1:56" ht="33.75" customHeight="1">
      <c r="J16" s="499"/>
      <c r="K16" s="499"/>
      <c r="L16" s="1310"/>
      <c r="M16" s="1310"/>
      <c r="N16" s="632"/>
      <c r="O16" s="1293"/>
      <c r="P16" s="505" t="s">
        <v>579</v>
      </c>
      <c r="Q16" s="505" t="s">
        <v>6</v>
      </c>
      <c r="R16" s="506" t="s">
        <v>273</v>
      </c>
      <c r="S16" s="1299" t="s">
        <v>272</v>
      </c>
      <c r="T16" s="1300"/>
      <c r="U16" s="1291"/>
      <c r="V16" s="1293"/>
      <c r="W16" s="719" t="s">
        <v>579</v>
      </c>
      <c r="X16" s="719" t="s">
        <v>6</v>
      </c>
      <c r="Y16" s="1187" t="s">
        <v>273</v>
      </c>
      <c r="Z16" s="1299" t="s">
        <v>272</v>
      </c>
      <c r="AA16" s="1300"/>
      <c r="AB16" s="1291"/>
      <c r="AC16" s="1293"/>
      <c r="AD16" s="719" t="s">
        <v>579</v>
      </c>
      <c r="AE16" s="719" t="s">
        <v>6</v>
      </c>
      <c r="AF16" s="1187" t="s">
        <v>273</v>
      </c>
      <c r="AG16" s="1299" t="s">
        <v>272</v>
      </c>
      <c r="AH16" s="1300"/>
      <c r="AI16" s="1291"/>
      <c r="AJ16" s="1293"/>
      <c r="AK16" s="719" t="s">
        <v>579</v>
      </c>
      <c r="AL16" s="719" t="s">
        <v>6</v>
      </c>
      <c r="AM16" s="1187" t="s">
        <v>273</v>
      </c>
      <c r="AN16" s="1299" t="s">
        <v>272</v>
      </c>
      <c r="AO16" s="1300"/>
      <c r="AP16" s="1291"/>
      <c r="AQ16" s="1293"/>
      <c r="AR16" s="719" t="s">
        <v>579</v>
      </c>
      <c r="AS16" s="719" t="s">
        <v>6</v>
      </c>
      <c r="AT16" s="1187" t="s">
        <v>273</v>
      </c>
      <c r="AU16" s="1299" t="s">
        <v>272</v>
      </c>
      <c r="AV16" s="1300"/>
      <c r="AW16" s="1291"/>
      <c r="AX16" s="1309"/>
      <c r="AY16" s="1229"/>
    </row>
    <row r="17" spans="1:56">
      <c r="J17" s="499"/>
      <c r="K17" s="538">
        <v>1</v>
      </c>
      <c r="L17" s="616" t="s">
        <v>92</v>
      </c>
      <c r="M17" s="616" t="s">
        <v>48</v>
      </c>
      <c r="N17" s="618" t="str">
        <f ca="1">OFFSET(N17,0,-1)</f>
        <v>2</v>
      </c>
      <c r="O17" s="617">
        <f ca="1">OFFSET(O17,0,-1)+1</f>
        <v>3</v>
      </c>
      <c r="P17" s="617">
        <f ca="1">OFFSET(P17,0,-1)+1</f>
        <v>4</v>
      </c>
      <c r="Q17" s="617">
        <f ca="1">OFFSET(Q17,0,-1)+1</f>
        <v>5</v>
      </c>
      <c r="R17" s="617">
        <f ca="1">OFFSET(R17,0,-1)+1</f>
        <v>6</v>
      </c>
      <c r="S17" s="1282">
        <f ca="1">OFFSET(S17,0,-1)+1</f>
        <v>7</v>
      </c>
      <c r="T17" s="1282"/>
      <c r="U17" s="617">
        <f ca="1">OFFSET(U17,0,-2)+1</f>
        <v>8</v>
      </c>
      <c r="V17" s="1185">
        <f ca="1">OFFSET(V17,0,-1)+1</f>
        <v>9</v>
      </c>
      <c r="W17" s="1185">
        <f ca="1">OFFSET(W17,0,-1)+1</f>
        <v>10</v>
      </c>
      <c r="X17" s="1185">
        <f ca="1">OFFSET(X17,0,-1)+1</f>
        <v>11</v>
      </c>
      <c r="Y17" s="1185">
        <f ca="1">OFFSET(Y17,0,-1)+1</f>
        <v>12</v>
      </c>
      <c r="Z17" s="1282">
        <f ca="1">OFFSET(Z17,0,-1)+1</f>
        <v>13</v>
      </c>
      <c r="AA17" s="1282"/>
      <c r="AB17" s="1185">
        <f ca="1">OFFSET(AB17,0,-2)+1</f>
        <v>14</v>
      </c>
      <c r="AC17" s="1185">
        <f ca="1">OFFSET(AC17,0,-1)+1</f>
        <v>15</v>
      </c>
      <c r="AD17" s="1185">
        <f ca="1">OFFSET(AD17,0,-1)+1</f>
        <v>16</v>
      </c>
      <c r="AE17" s="1185">
        <f ca="1">OFFSET(AE17,0,-1)+1</f>
        <v>17</v>
      </c>
      <c r="AF17" s="1185">
        <f ca="1">OFFSET(AF17,0,-1)+1</f>
        <v>18</v>
      </c>
      <c r="AG17" s="1282">
        <f ca="1">OFFSET(AG17,0,-1)+1</f>
        <v>19</v>
      </c>
      <c r="AH17" s="1282"/>
      <c r="AI17" s="1185">
        <f ca="1">OFFSET(AI17,0,-2)+1</f>
        <v>20</v>
      </c>
      <c r="AJ17" s="1185">
        <f ca="1">OFFSET(AJ17,0,-1)+1</f>
        <v>21</v>
      </c>
      <c r="AK17" s="1185">
        <f ca="1">OFFSET(AK17,0,-1)+1</f>
        <v>22</v>
      </c>
      <c r="AL17" s="1185">
        <f ca="1">OFFSET(AL17,0,-1)+1</f>
        <v>23</v>
      </c>
      <c r="AM17" s="1185">
        <f ca="1">OFFSET(AM17,0,-1)+1</f>
        <v>24</v>
      </c>
      <c r="AN17" s="1282">
        <f ca="1">OFFSET(AN17,0,-1)+1</f>
        <v>25</v>
      </c>
      <c r="AO17" s="1282"/>
      <c r="AP17" s="1185">
        <f ca="1">OFFSET(AP17,0,-2)+1</f>
        <v>26</v>
      </c>
      <c r="AQ17" s="1185">
        <f ca="1">OFFSET(AQ17,0,-1)+1</f>
        <v>27</v>
      </c>
      <c r="AR17" s="1185">
        <f ca="1">OFFSET(AR17,0,-1)+1</f>
        <v>28</v>
      </c>
      <c r="AS17" s="1185">
        <f ca="1">OFFSET(AS17,0,-1)+1</f>
        <v>29</v>
      </c>
      <c r="AT17" s="1185">
        <f ca="1">OFFSET(AT17,0,-1)+1</f>
        <v>30</v>
      </c>
      <c r="AU17" s="1282">
        <f ca="1">OFFSET(AU17,0,-1)+1</f>
        <v>31</v>
      </c>
      <c r="AV17" s="1282"/>
      <c r="AW17" s="1185">
        <f ca="1">OFFSET(AW17,0,-2)+1</f>
        <v>32</v>
      </c>
      <c r="AX17" s="618">
        <f ca="1">OFFSET(AX17,0,-1)</f>
        <v>32</v>
      </c>
      <c r="AY17" s="617">
        <f ca="1">OFFSET(AY17,0,-1)+1</f>
        <v>33</v>
      </c>
    </row>
    <row r="18" spans="1:56" ht="22.5">
      <c r="A18" s="1313">
        <v>1</v>
      </c>
      <c r="B18" s="795"/>
      <c r="C18" s="795"/>
      <c r="D18" s="795"/>
      <c r="E18" s="796"/>
      <c r="F18" s="797"/>
      <c r="G18" s="797"/>
      <c r="H18" s="797"/>
      <c r="I18" s="798"/>
      <c r="J18" s="793"/>
      <c r="K18" s="800"/>
      <c r="L18" s="562">
        <f>mergeValue(A18)</f>
        <v>1</v>
      </c>
      <c r="M18" s="610" t="s">
        <v>19</v>
      </c>
      <c r="N18" s="615"/>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4"/>
      <c r="AL18" s="1314"/>
      <c r="AM18" s="1314"/>
      <c r="AN18" s="1314"/>
      <c r="AO18" s="1314"/>
      <c r="AP18" s="1314"/>
      <c r="AQ18" s="1314"/>
      <c r="AR18" s="1314"/>
      <c r="AS18" s="1314"/>
      <c r="AT18" s="1314"/>
      <c r="AU18" s="1314"/>
      <c r="AV18" s="1314"/>
      <c r="AW18" s="1314"/>
      <c r="AX18" s="1314"/>
      <c r="AY18" s="599" t="s">
        <v>718</v>
      </c>
      <c r="BA18" s="558"/>
      <c r="BB18" s="558" t="str">
        <f t="shared" ref="BB18:BB28" si="0">IF(M18="","",M18 )</f>
        <v>Наименование тарифа</v>
      </c>
      <c r="BC18" s="558"/>
      <c r="BD18" s="558"/>
    </row>
    <row r="19" spans="1:56" hidden="1">
      <c r="A19" s="1313"/>
      <c r="B19" s="1313">
        <v>1</v>
      </c>
      <c r="C19" s="795"/>
      <c r="D19" s="795"/>
      <c r="E19" s="797"/>
      <c r="F19" s="797"/>
      <c r="G19" s="797"/>
      <c r="H19" s="797"/>
      <c r="I19" s="792"/>
      <c r="J19" s="791"/>
      <c r="K19" s="794"/>
      <c r="L19" s="562" t="str">
        <f>mergeValue(A19) &amp;"."&amp; mergeValue(B19)</f>
        <v>1.1</v>
      </c>
      <c r="M19" s="516"/>
      <c r="N19" s="615"/>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599"/>
      <c r="BA19" s="558"/>
      <c r="BB19" s="558" t="str">
        <f t="shared" si="0"/>
        <v/>
      </c>
      <c r="BC19" s="558"/>
      <c r="BD19" s="558"/>
    </row>
    <row r="20" spans="1:56" hidden="1">
      <c r="A20" s="1313"/>
      <c r="B20" s="1313"/>
      <c r="C20" s="1313">
        <v>1</v>
      </c>
      <c r="D20" s="795"/>
      <c r="E20" s="797"/>
      <c r="F20" s="797"/>
      <c r="G20" s="797"/>
      <c r="H20" s="797"/>
      <c r="I20" s="799"/>
      <c r="J20" s="791"/>
      <c r="K20" s="794"/>
      <c r="L20" s="562" t="str">
        <f>mergeValue(A20) &amp;"."&amp; mergeValue(B20)&amp;"."&amp; mergeValue(C20)</f>
        <v>1.1.1</v>
      </c>
      <c r="M20" s="517"/>
      <c r="N20" s="615"/>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599"/>
      <c r="BA20" s="558"/>
      <c r="BB20" s="558" t="str">
        <f t="shared" si="0"/>
        <v/>
      </c>
      <c r="BC20" s="558"/>
      <c r="BD20" s="558"/>
    </row>
    <row r="21" spans="1:56" hidden="1">
      <c r="A21" s="1313"/>
      <c r="B21" s="1313"/>
      <c r="C21" s="1313"/>
      <c r="D21" s="1313">
        <v>1</v>
      </c>
      <c r="E21" s="797"/>
      <c r="F21" s="797"/>
      <c r="G21" s="797"/>
      <c r="H21" s="797"/>
      <c r="I21" s="799"/>
      <c r="J21" s="791"/>
      <c r="K21" s="794"/>
      <c r="L21" s="562" t="str">
        <f>mergeValue(A21) &amp;"."&amp; mergeValue(B21)&amp;"."&amp; mergeValue(C21)&amp;"."&amp; mergeValue(D21)</f>
        <v>1.1.1.1</v>
      </c>
      <c r="M21" s="518"/>
      <c r="N21" s="615"/>
      <c r="O21" s="1314"/>
      <c r="P21" s="1314"/>
      <c r="Q21" s="1314"/>
      <c r="R21" s="1314"/>
      <c r="S21" s="1314"/>
      <c r="T21" s="1314"/>
      <c r="U21" s="1314"/>
      <c r="V21" s="1314"/>
      <c r="W21" s="1314"/>
      <c r="X21" s="1314"/>
      <c r="Y21" s="1314"/>
      <c r="Z21" s="1314"/>
      <c r="AA21" s="1314"/>
      <c r="AB21" s="1314"/>
      <c r="AC21" s="1314"/>
      <c r="AD21" s="1314"/>
      <c r="AE21" s="1314"/>
      <c r="AF21" s="1314"/>
      <c r="AG21" s="1314"/>
      <c r="AH21" s="1314"/>
      <c r="AI21" s="1314"/>
      <c r="AJ21" s="1314"/>
      <c r="AK21" s="1314"/>
      <c r="AL21" s="1314"/>
      <c r="AM21" s="1314"/>
      <c r="AN21" s="1314"/>
      <c r="AO21" s="1314"/>
      <c r="AP21" s="1314"/>
      <c r="AQ21" s="1314"/>
      <c r="AR21" s="1314"/>
      <c r="AS21" s="1314"/>
      <c r="AT21" s="1314"/>
      <c r="AU21" s="1314"/>
      <c r="AV21" s="1314"/>
      <c r="AW21" s="1314"/>
      <c r="AX21" s="1314"/>
      <c r="AY21" s="599"/>
      <c r="BA21" s="558"/>
      <c r="BB21" s="558" t="str">
        <f t="shared" si="0"/>
        <v/>
      </c>
      <c r="BC21" s="558"/>
      <c r="BD21" s="558"/>
    </row>
    <row r="22" spans="1:56" ht="78.75">
      <c r="A22" s="1313"/>
      <c r="B22" s="1313"/>
      <c r="C22" s="1313"/>
      <c r="D22" s="1313"/>
      <c r="E22" s="1313">
        <v>1</v>
      </c>
      <c r="F22" s="797"/>
      <c r="G22" s="797"/>
      <c r="H22" s="795">
        <v>1</v>
      </c>
      <c r="I22" s="1313">
        <v>1</v>
      </c>
      <c r="J22" s="797"/>
      <c r="K22" s="802"/>
      <c r="L22" s="562" t="str">
        <f>mergeValue(A22) &amp;"."&amp; mergeValue(B22)&amp;"."&amp; mergeValue(C22)&amp;"."&amp; mergeValue(D22)&amp;"."&amp; mergeValue(E22)</f>
        <v>1.1.1.1.1</v>
      </c>
      <c r="M22" s="524" t="s">
        <v>8</v>
      </c>
      <c r="N22" s="615"/>
      <c r="O22" s="1315" t="s">
        <v>3</v>
      </c>
      <c r="P22" s="1315"/>
      <c r="Q22" s="1315"/>
      <c r="R22" s="1315"/>
      <c r="S22" s="1315"/>
      <c r="T22" s="1315"/>
      <c r="U22" s="1315"/>
      <c r="V22" s="1315"/>
      <c r="W22" s="1315"/>
      <c r="X22" s="1315"/>
      <c r="Y22" s="1315"/>
      <c r="Z22" s="1315"/>
      <c r="AA22" s="1315"/>
      <c r="AB22" s="1315"/>
      <c r="AC22" s="1315"/>
      <c r="AD22" s="1315"/>
      <c r="AE22" s="1315"/>
      <c r="AF22" s="1315"/>
      <c r="AG22" s="1315"/>
      <c r="AH22" s="1315"/>
      <c r="AI22" s="1315"/>
      <c r="AJ22" s="1315"/>
      <c r="AK22" s="1315"/>
      <c r="AL22" s="1315"/>
      <c r="AM22" s="1315"/>
      <c r="AN22" s="1315"/>
      <c r="AO22" s="1315"/>
      <c r="AP22" s="1315"/>
      <c r="AQ22" s="1315"/>
      <c r="AR22" s="1315"/>
      <c r="AS22" s="1315"/>
      <c r="AT22" s="1315"/>
      <c r="AU22" s="1315"/>
      <c r="AV22" s="1315"/>
      <c r="AW22" s="1315"/>
      <c r="AX22" s="1315"/>
      <c r="AY22" s="599" t="s">
        <v>719</v>
      </c>
      <c r="BA22" s="558"/>
      <c r="BB22" s="558" t="str">
        <f t="shared" si="0"/>
        <v>Схема подключения теплопотребляющей установки к коллектору источника тепловой энергии</v>
      </c>
      <c r="BC22" s="558"/>
      <c r="BD22" s="558"/>
    </row>
    <row r="23" spans="1:56" ht="33.75">
      <c r="A23" s="1313"/>
      <c r="B23" s="1313"/>
      <c r="C23" s="1313"/>
      <c r="D23" s="1313"/>
      <c r="E23" s="1313"/>
      <c r="F23" s="1313">
        <v>1</v>
      </c>
      <c r="G23" s="795"/>
      <c r="H23" s="795"/>
      <c r="I23" s="1313"/>
      <c r="J23" s="1313">
        <v>1</v>
      </c>
      <c r="K23" s="803"/>
      <c r="L23" s="562" t="str">
        <f>mergeValue(A23) &amp;"."&amp; mergeValue(B23)&amp;"."&amp; mergeValue(C23)&amp;"."&amp; mergeValue(D23)&amp;"."&amp; mergeValue(E23)&amp;"."&amp; mergeValue(F23)</f>
        <v>1.1.1.1.1.1</v>
      </c>
      <c r="M23" s="525" t="s">
        <v>9</v>
      </c>
      <c r="N23" s="615"/>
      <c r="O23" s="1316" t="s">
        <v>302</v>
      </c>
      <c r="P23" s="1317"/>
      <c r="Q23" s="1317"/>
      <c r="R23" s="1317"/>
      <c r="S23" s="1317"/>
      <c r="T23" s="1317"/>
      <c r="U23" s="1317"/>
      <c r="V23" s="1317"/>
      <c r="W23" s="1317"/>
      <c r="X23" s="1317"/>
      <c r="Y23" s="1317"/>
      <c r="Z23" s="1317"/>
      <c r="AA23" s="1317"/>
      <c r="AB23" s="1317"/>
      <c r="AC23" s="1317"/>
      <c r="AD23" s="1317"/>
      <c r="AE23" s="1317"/>
      <c r="AF23" s="1317"/>
      <c r="AG23" s="1317"/>
      <c r="AH23" s="1317"/>
      <c r="AI23" s="1317"/>
      <c r="AJ23" s="1317"/>
      <c r="AK23" s="1317"/>
      <c r="AL23" s="1317"/>
      <c r="AM23" s="1317"/>
      <c r="AN23" s="1317"/>
      <c r="AO23" s="1317"/>
      <c r="AP23" s="1317"/>
      <c r="AQ23" s="1317"/>
      <c r="AR23" s="1317"/>
      <c r="AS23" s="1317"/>
      <c r="AT23" s="1317"/>
      <c r="AU23" s="1317"/>
      <c r="AV23" s="1317"/>
      <c r="AW23" s="1317"/>
      <c r="AX23" s="1318"/>
      <c r="AY23" s="599" t="s">
        <v>720</v>
      </c>
      <c r="BA23" s="558"/>
      <c r="BB23" s="558" t="str">
        <f t="shared" si="0"/>
        <v>Группа потребителей</v>
      </c>
      <c r="BC23" s="558"/>
      <c r="BD23" s="558"/>
    </row>
    <row r="24" spans="1:56" ht="122.1" customHeight="1">
      <c r="A24" s="1313"/>
      <c r="B24" s="1313"/>
      <c r="C24" s="1313"/>
      <c r="D24" s="1313"/>
      <c r="E24" s="1313"/>
      <c r="F24" s="1313"/>
      <c r="G24" s="795">
        <v>1</v>
      </c>
      <c r="H24" s="795"/>
      <c r="I24" s="1313"/>
      <c r="J24" s="1313"/>
      <c r="K24" s="803">
        <v>1</v>
      </c>
      <c r="L24" s="562" t="str">
        <f>mergeValue(A24) &amp;"."&amp; mergeValue(B24)&amp;"."&amp; mergeValue(C24)&amp;"."&amp; mergeValue(D24)&amp;"."&amp; mergeValue(E24)&amp;"."&amp; mergeValue(F24)&amp;"."&amp; mergeValue(G24)</f>
        <v>1.1.1.1.1.1.1</v>
      </c>
      <c r="M24" s="1088" t="s">
        <v>605</v>
      </c>
      <c r="N24" s="615"/>
      <c r="O24" s="649">
        <v>3892.52</v>
      </c>
      <c r="P24" s="532"/>
      <c r="Q24" s="1040"/>
      <c r="R24" s="1283" t="s">
        <v>1477</v>
      </c>
      <c r="S24" s="1285" t="s">
        <v>83</v>
      </c>
      <c r="T24" s="1283" t="s">
        <v>1478</v>
      </c>
      <c r="U24" s="1285" t="s">
        <v>83</v>
      </c>
      <c r="V24" s="649">
        <v>4060.97</v>
      </c>
      <c r="W24" s="726"/>
      <c r="X24" s="1040"/>
      <c r="Y24" s="1283" t="s">
        <v>1479</v>
      </c>
      <c r="Z24" s="1285" t="s">
        <v>83</v>
      </c>
      <c r="AA24" s="1283" t="s">
        <v>1480</v>
      </c>
      <c r="AB24" s="1285" t="s">
        <v>83</v>
      </c>
      <c r="AC24" s="649">
        <v>4237.2</v>
      </c>
      <c r="AD24" s="726"/>
      <c r="AE24" s="1040"/>
      <c r="AF24" s="1283" t="s">
        <v>1481</v>
      </c>
      <c r="AG24" s="1285" t="s">
        <v>83</v>
      </c>
      <c r="AH24" s="1283" t="s">
        <v>1482</v>
      </c>
      <c r="AI24" s="1285" t="s">
        <v>83</v>
      </c>
      <c r="AJ24" s="649">
        <v>4421.58</v>
      </c>
      <c r="AK24" s="726"/>
      <c r="AL24" s="1040"/>
      <c r="AM24" s="1283" t="s">
        <v>1483</v>
      </c>
      <c r="AN24" s="1285" t="s">
        <v>83</v>
      </c>
      <c r="AO24" s="1283" t="s">
        <v>1484</v>
      </c>
      <c r="AP24" s="1285" t="s">
        <v>83</v>
      </c>
      <c r="AQ24" s="649">
        <v>4614.5</v>
      </c>
      <c r="AR24" s="726"/>
      <c r="AS24" s="1040"/>
      <c r="AT24" s="1283" t="s">
        <v>1485</v>
      </c>
      <c r="AU24" s="1285" t="s">
        <v>83</v>
      </c>
      <c r="AV24" s="1283" t="s">
        <v>967</v>
      </c>
      <c r="AW24" s="1285" t="s">
        <v>84</v>
      </c>
      <c r="AX24" s="532"/>
      <c r="AY24" s="1302" t="s">
        <v>721</v>
      </c>
      <c r="AZ24" s="554" t="str">
        <f>strCheckDate(O25:AX25)</f>
        <v/>
      </c>
      <c r="BA24" s="558"/>
      <c r="BB24" s="558" t="str">
        <f t="shared" si="0"/>
        <v>вода</v>
      </c>
      <c r="BC24" s="558"/>
      <c r="BD24" s="558"/>
    </row>
    <row r="25" spans="1:56" ht="11.25" hidden="1" customHeight="1">
      <c r="A25" s="1313"/>
      <c r="B25" s="1313"/>
      <c r="C25" s="1313"/>
      <c r="D25" s="1313"/>
      <c r="E25" s="1313"/>
      <c r="F25" s="1313"/>
      <c r="G25" s="795"/>
      <c r="H25" s="795"/>
      <c r="I25" s="1313"/>
      <c r="J25" s="1313"/>
      <c r="K25" s="803"/>
      <c r="L25" s="569"/>
      <c r="M25" s="615"/>
      <c r="N25" s="615"/>
      <c r="O25" s="532"/>
      <c r="P25" s="532"/>
      <c r="Q25" s="553" t="str">
        <f>R24 &amp; "-" &amp; T24</f>
        <v>01.07.2024-30.06.2025</v>
      </c>
      <c r="R25" s="1284"/>
      <c r="S25" s="1285"/>
      <c r="T25" s="1284"/>
      <c r="U25" s="1285"/>
      <c r="V25" s="726"/>
      <c r="W25" s="726"/>
      <c r="X25" s="732" t="str">
        <f>Y24 &amp; "-" &amp; AA24</f>
        <v>01.07.2025-30.06.2026</v>
      </c>
      <c r="Y25" s="1284"/>
      <c r="Z25" s="1285"/>
      <c r="AA25" s="1284"/>
      <c r="AB25" s="1285"/>
      <c r="AC25" s="726"/>
      <c r="AD25" s="726"/>
      <c r="AE25" s="732" t="str">
        <f>AF24 &amp; "-" &amp; AH24</f>
        <v>01.07.2026-30.06.2027</v>
      </c>
      <c r="AF25" s="1284"/>
      <c r="AG25" s="1285"/>
      <c r="AH25" s="1284"/>
      <c r="AI25" s="1285"/>
      <c r="AJ25" s="726"/>
      <c r="AK25" s="726"/>
      <c r="AL25" s="732" t="str">
        <f>AM24 &amp; "-" &amp; AO24</f>
        <v>01.07.2027-30.06.2028</v>
      </c>
      <c r="AM25" s="1284"/>
      <c r="AN25" s="1285"/>
      <c r="AO25" s="1284"/>
      <c r="AP25" s="1285"/>
      <c r="AQ25" s="726"/>
      <c r="AR25" s="726"/>
      <c r="AS25" s="732" t="str">
        <f>AT24 &amp; "-" &amp; AV24</f>
        <v>01.07.2028-31.12.2028</v>
      </c>
      <c r="AT25" s="1284"/>
      <c r="AU25" s="1285"/>
      <c r="AV25" s="1284"/>
      <c r="AW25" s="1285"/>
      <c r="AX25" s="532"/>
      <c r="AY25" s="1303"/>
      <c r="BA25" s="558"/>
      <c r="BB25" s="558" t="str">
        <f t="shared" si="0"/>
        <v/>
      </c>
      <c r="BC25" s="558"/>
      <c r="BD25" s="558"/>
    </row>
    <row r="26" spans="1:56" ht="15" customHeight="1">
      <c r="A26" s="1313"/>
      <c r="B26" s="1313"/>
      <c r="C26" s="1313"/>
      <c r="D26" s="1313"/>
      <c r="E26" s="1313"/>
      <c r="F26" s="1313"/>
      <c r="G26" s="797"/>
      <c r="H26" s="795"/>
      <c r="I26" s="1313"/>
      <c r="J26" s="1313"/>
      <c r="K26" s="802"/>
      <c r="L26" s="508"/>
      <c r="M26" s="527" t="s">
        <v>24</v>
      </c>
      <c r="N26" s="534"/>
      <c r="O26" s="534"/>
      <c r="P26" s="534"/>
      <c r="Q26" s="534"/>
      <c r="R26" s="534"/>
      <c r="S26" s="534"/>
      <c r="T26" s="534"/>
      <c r="U26" s="534"/>
      <c r="V26" s="954"/>
      <c r="W26" s="954"/>
      <c r="X26" s="954"/>
      <c r="Y26" s="954"/>
      <c r="Z26" s="954"/>
      <c r="AA26" s="954"/>
      <c r="AB26" s="954"/>
      <c r="AC26" s="954"/>
      <c r="AD26" s="954"/>
      <c r="AE26" s="954"/>
      <c r="AF26" s="954"/>
      <c r="AG26" s="954"/>
      <c r="AH26" s="954"/>
      <c r="AI26" s="954"/>
      <c r="AJ26" s="954"/>
      <c r="AK26" s="954"/>
      <c r="AL26" s="954"/>
      <c r="AM26" s="954"/>
      <c r="AN26" s="954"/>
      <c r="AO26" s="954"/>
      <c r="AP26" s="954"/>
      <c r="AQ26" s="954"/>
      <c r="AR26" s="954"/>
      <c r="AS26" s="954"/>
      <c r="AT26" s="954"/>
      <c r="AU26" s="954"/>
      <c r="AV26" s="954"/>
      <c r="AW26" s="954"/>
      <c r="AX26" s="530"/>
      <c r="AY26" s="1304"/>
      <c r="BA26" s="558"/>
      <c r="BB26" s="558" t="str">
        <f t="shared" si="0"/>
        <v>Добавить вид теплоносителя (параметры теплоносителя)</v>
      </c>
      <c r="BC26" s="558"/>
      <c r="BD26" s="558"/>
    </row>
    <row r="27" spans="1:56" ht="15" customHeight="1">
      <c r="A27" s="1313"/>
      <c r="B27" s="1313"/>
      <c r="C27" s="1313"/>
      <c r="D27" s="1313"/>
      <c r="E27" s="1313"/>
      <c r="F27" s="797"/>
      <c r="G27" s="797"/>
      <c r="H27" s="795"/>
      <c r="I27" s="1313"/>
      <c r="J27" s="797"/>
      <c r="K27" s="802"/>
      <c r="L27" s="508"/>
      <c r="M27" s="526" t="s">
        <v>10</v>
      </c>
      <c r="N27" s="534"/>
      <c r="O27" s="534"/>
      <c r="P27" s="534"/>
      <c r="Q27" s="534"/>
      <c r="R27" s="534"/>
      <c r="S27" s="534"/>
      <c r="T27" s="534"/>
      <c r="U27" s="533"/>
      <c r="V27" s="954"/>
      <c r="W27" s="954"/>
      <c r="X27" s="954"/>
      <c r="Y27" s="954"/>
      <c r="Z27" s="954"/>
      <c r="AA27" s="954"/>
      <c r="AB27" s="953"/>
      <c r="AC27" s="954"/>
      <c r="AD27" s="954"/>
      <c r="AE27" s="954"/>
      <c r="AF27" s="954"/>
      <c r="AG27" s="954"/>
      <c r="AH27" s="954"/>
      <c r="AI27" s="953"/>
      <c r="AJ27" s="954"/>
      <c r="AK27" s="954"/>
      <c r="AL27" s="954"/>
      <c r="AM27" s="954"/>
      <c r="AN27" s="954"/>
      <c r="AO27" s="954"/>
      <c r="AP27" s="953"/>
      <c r="AQ27" s="954"/>
      <c r="AR27" s="954"/>
      <c r="AS27" s="954"/>
      <c r="AT27" s="954"/>
      <c r="AU27" s="954"/>
      <c r="AV27" s="954"/>
      <c r="AW27" s="953"/>
      <c r="AX27" s="534"/>
      <c r="AY27" s="634"/>
      <c r="BA27" s="558"/>
      <c r="BB27" s="558" t="str">
        <f t="shared" si="0"/>
        <v>Добавить группу потребителей</v>
      </c>
      <c r="BC27" s="558"/>
      <c r="BD27" s="558"/>
    </row>
    <row r="28" spans="1:56" ht="15" customHeight="1">
      <c r="A28" s="1313"/>
      <c r="B28" s="1313"/>
      <c r="C28" s="1313"/>
      <c r="D28" s="1313"/>
      <c r="E28" s="801"/>
      <c r="F28" s="797"/>
      <c r="G28" s="797"/>
      <c r="H28" s="797"/>
      <c r="I28" s="793"/>
      <c r="J28" s="790"/>
      <c r="K28" s="800"/>
      <c r="L28" s="508"/>
      <c r="M28" s="521" t="s">
        <v>11</v>
      </c>
      <c r="N28" s="534"/>
      <c r="O28" s="534"/>
      <c r="P28" s="534"/>
      <c r="Q28" s="534"/>
      <c r="R28" s="534"/>
      <c r="S28" s="534"/>
      <c r="T28" s="534"/>
      <c r="U28" s="533"/>
      <c r="V28" s="954"/>
      <c r="W28" s="954"/>
      <c r="X28" s="954"/>
      <c r="Y28" s="954"/>
      <c r="Z28" s="954"/>
      <c r="AA28" s="954"/>
      <c r="AB28" s="953"/>
      <c r="AC28" s="954"/>
      <c r="AD28" s="954"/>
      <c r="AE28" s="954"/>
      <c r="AF28" s="954"/>
      <c r="AG28" s="954"/>
      <c r="AH28" s="954"/>
      <c r="AI28" s="953"/>
      <c r="AJ28" s="954"/>
      <c r="AK28" s="954"/>
      <c r="AL28" s="954"/>
      <c r="AM28" s="954"/>
      <c r="AN28" s="954"/>
      <c r="AO28" s="954"/>
      <c r="AP28" s="953"/>
      <c r="AQ28" s="954"/>
      <c r="AR28" s="954"/>
      <c r="AS28" s="954"/>
      <c r="AT28" s="954"/>
      <c r="AU28" s="954"/>
      <c r="AV28" s="954"/>
      <c r="AW28" s="953"/>
      <c r="AX28" s="534"/>
      <c r="AY28" s="634"/>
      <c r="BA28" s="558"/>
      <c r="BB28" s="558" t="str">
        <f t="shared" si="0"/>
        <v>Добавить схему подключения</v>
      </c>
      <c r="BC28" s="558"/>
      <c r="BD28" s="558"/>
    </row>
    <row r="29" spans="1:56" ht="11.25">
      <c r="A29" s="493"/>
      <c r="B29" s="493"/>
      <c r="C29" s="493"/>
      <c r="D29" s="493"/>
      <c r="E29" s="493"/>
      <c r="F29" s="493"/>
      <c r="G29" s="493"/>
      <c r="H29" s="493"/>
      <c r="I29" s="493"/>
      <c r="J29" s="493"/>
      <c r="K29" s="493"/>
      <c r="AZ29" s="493"/>
      <c r="BA29" s="493"/>
      <c r="BB29" s="493"/>
      <c r="BC29" s="493"/>
      <c r="BD29" s="493"/>
    </row>
    <row r="30" spans="1:56" ht="89.25" customHeight="1">
      <c r="L30" s="1">
        <v>1</v>
      </c>
      <c r="M30" s="1276" t="s">
        <v>722</v>
      </c>
      <c r="N30" s="1276"/>
      <c r="O30" s="1276"/>
      <c r="P30" s="1276"/>
      <c r="Q30" s="1276"/>
      <c r="R30" s="1276"/>
      <c r="S30" s="1276"/>
      <c r="T30" s="1276"/>
      <c r="U30" s="1276"/>
      <c r="V30" s="1276"/>
      <c r="W30" s="1276"/>
      <c r="X30" s="1276"/>
      <c r="Y30" s="1276"/>
      <c r="Z30" s="1276"/>
      <c r="AA30" s="1276"/>
      <c r="AB30" s="1276"/>
      <c r="AC30" s="1276"/>
      <c r="AD30" s="1276"/>
      <c r="AE30" s="1276"/>
      <c r="AF30" s="1276"/>
      <c r="AG30" s="1276"/>
      <c r="AH30" s="1276"/>
      <c r="AI30" s="1276"/>
      <c r="AJ30" s="1276"/>
      <c r="AK30" s="1276"/>
      <c r="AL30" s="1276"/>
      <c r="AM30" s="1276"/>
      <c r="AN30" s="1276"/>
      <c r="AO30" s="1276"/>
      <c r="AP30" s="1276"/>
      <c r="AQ30" s="1276"/>
      <c r="AR30" s="1276"/>
      <c r="AS30" s="1276"/>
      <c r="AT30" s="1276"/>
      <c r="AU30" s="1276"/>
      <c r="AV30" s="1276"/>
      <c r="AW30" s="1276"/>
      <c r="AX30" s="1276"/>
      <c r="AY30" s="1276"/>
    </row>
  </sheetData>
  <sheetProtection password="FA9C" sheet="1" objects="1" scenarios="1" formatColumns="0" formatRows="0"/>
  <dataConsolidate link="1"/>
  <mergeCells count="87">
    <mergeCell ref="I22:I27"/>
    <mergeCell ref="J23:J26"/>
    <mergeCell ref="A18:A28"/>
    <mergeCell ref="O18:AX18"/>
    <mergeCell ref="B19:B28"/>
    <mergeCell ref="O19:AX19"/>
    <mergeCell ref="C20:C28"/>
    <mergeCell ref="O20:AX20"/>
    <mergeCell ref="D21:D28"/>
    <mergeCell ref="O21:AX21"/>
    <mergeCell ref="E22:E27"/>
    <mergeCell ref="O22:AX22"/>
    <mergeCell ref="F23:F26"/>
    <mergeCell ref="O23:AX23"/>
    <mergeCell ref="R24:R25"/>
    <mergeCell ref="S24:S25"/>
    <mergeCell ref="R15:T15"/>
    <mergeCell ref="U14:U16"/>
    <mergeCell ref="T24:T25"/>
    <mergeCell ref="U24:U25"/>
    <mergeCell ref="L5:T5"/>
    <mergeCell ref="L11:M11"/>
    <mergeCell ref="S17:T17"/>
    <mergeCell ref="M30:AY30"/>
    <mergeCell ref="AY24:AY26"/>
    <mergeCell ref="O7:T7"/>
    <mergeCell ref="O8:T8"/>
    <mergeCell ref="O9:T9"/>
    <mergeCell ref="O10:T10"/>
    <mergeCell ref="O12:U12"/>
    <mergeCell ref="AY13:AY16"/>
    <mergeCell ref="S16:T16"/>
    <mergeCell ref="AX14:AX16"/>
    <mergeCell ref="L13:AX13"/>
    <mergeCell ref="L14:L16"/>
    <mergeCell ref="M14:M16"/>
    <mergeCell ref="O14:T14"/>
    <mergeCell ref="P15:Q15"/>
    <mergeCell ref="O15:O16"/>
    <mergeCell ref="AC12:AI12"/>
    <mergeCell ref="Z17:AA17"/>
    <mergeCell ref="Y24:Y25"/>
    <mergeCell ref="Z24:Z25"/>
    <mergeCell ref="AA24:AA25"/>
    <mergeCell ref="AB24:AB25"/>
    <mergeCell ref="V14:AA14"/>
    <mergeCell ref="AB14:AB16"/>
    <mergeCell ref="V15:V16"/>
    <mergeCell ref="W15:X15"/>
    <mergeCell ref="Y15:AA15"/>
    <mergeCell ref="Z16:AA16"/>
    <mergeCell ref="V12:AB12"/>
    <mergeCell ref="AC14:AH14"/>
    <mergeCell ref="AI14:AI16"/>
    <mergeCell ref="AC15:AC16"/>
    <mergeCell ref="AD15:AE15"/>
    <mergeCell ref="AF15:AH15"/>
    <mergeCell ref="AG16:AH16"/>
    <mergeCell ref="AG17:AH17"/>
    <mergeCell ref="AF24:AF25"/>
    <mergeCell ref="AG24:AG25"/>
    <mergeCell ref="AH24:AH25"/>
    <mergeCell ref="AI24:AI25"/>
    <mergeCell ref="AQ12:AW12"/>
    <mergeCell ref="AN17:AO17"/>
    <mergeCell ref="AM24:AM25"/>
    <mergeCell ref="AN24:AN25"/>
    <mergeCell ref="AO24:AO25"/>
    <mergeCell ref="AP24:AP25"/>
    <mergeCell ref="AJ14:AO14"/>
    <mergeCell ref="AP14:AP16"/>
    <mergeCell ref="AJ15:AJ16"/>
    <mergeCell ref="AK15:AL15"/>
    <mergeCell ref="AM15:AO15"/>
    <mergeCell ref="AN16:AO16"/>
    <mergeCell ref="AJ12:AP12"/>
    <mergeCell ref="AQ14:AV14"/>
    <mergeCell ref="AW14:AW16"/>
    <mergeCell ref="AQ15:AQ16"/>
    <mergeCell ref="AR15:AS15"/>
    <mergeCell ref="AT15:AV15"/>
    <mergeCell ref="AU16:AV16"/>
    <mergeCell ref="AU17:AV17"/>
    <mergeCell ref="AT24:AT25"/>
    <mergeCell ref="AU24:AU25"/>
    <mergeCell ref="AV24:AV25"/>
    <mergeCell ref="AW24:AW25"/>
  </mergeCells>
  <dataValidations count="10">
    <dataValidation allowBlank="1" sqref="L131094:AY131100 L196630:AY196636 L262166:AY262172 L327702:AY327708 L393238:AY393244 L458774:AY458780 L524310:AY524316 L589846:AY589852 L655382:AY655388 L720918:AY720924 L786454:AY786460 L851990:AY851996 L917526:AY917532 L983062:AY983068 L65558:AY65564"/>
    <dataValidation type="list" allowBlank="1" showInputMessage="1" errorTitle="Ошибка" error="Выберите значение из списка" prompt="Выберите значение из списка" sqref="O983059:AX983059 O65555:AX65555 O131091:AX131091 O196627:AX196627 O262163:AX262163 O327699:AX327699 O393235:AX393235 O458771:AX458771 O524307:AX524307 O589843:AX589843 O655379:AX655379 O720915:AX720915 O786451:AX786451 O851987:AX851987 O917523:AX917523">
      <formula1>kind_of_cons</formula1>
    </dataValidation>
    <dataValidation allowBlank="1" promptTitle="checkPeriodRange" sqref="Q25 Q65557 Q131093 Q196629 Q262165 Q327701 Q393237 Q458773 Q524309 Q589845 Q655381 Q720917 Q786453 Q851989 Q917525 Q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dataValidation type="list" allowBlank="1" showInputMessage="1" showErrorMessage="1" errorTitle="Ошибка" error="Выберите значение из списка" sqref="O22 O65554 O131090 O196626 O262162 O327698 O393234 O458770 O524306 O589842 O655378 O720914 O786450 O851986 O917522 O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formula1>kind_of_scheme_in</formula1>
    </dataValidation>
    <dataValidation type="textLength" operator="lessThanOrEqual" allowBlank="1" showInputMessage="1" showErrorMessage="1" errorTitle="Ошибка" error="Допускается ввод не более 900 символов!" sqref="AY65550:AY65557 AY131086:AY131093 AY196622:AY196629 AY262158:AY262165 AY327694:AY327701 AY393230:AY393237 AY458766:AY458773 AY524302:AY524309 AY589838:AY589845 AY655374:AY655381 AY720910:AY720917 AY786446:AY786453 AY851982:AY851989 AY917518:AY917525 AY983054:AY983061">
      <formula1>900</formula1>
    </dataValidation>
    <dataValidation type="list" allowBlank="1" showInputMessage="1" showErrorMessage="1" errorTitle="Ошибка" error="Выберите значение из списка" sqref="M65556 M131092 M196628 M262164 M327700 M393236 M458772 M524308 M589844 M655380 M720916 M786452 M851988 M917524 M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R131092 R196628 R262164 R327700 R393236 R458772 R524308 R589844 R655380 R720916 R786452 R851988 R917524 R983060 T65556 T131092 T196628 T262164 T327700 T393236 T458772 T524308 T589844 T655380 T720916 T786452 T851988 T917524 T983060 T24 R24 Y65556 Y131092 Y196628 Y262164 Y327700 Y393236 Y458772 Y524308 Y589844 Y655380 Y720916 Y786452 Y851988 Y917524 Y983060 AA65556 AA131092 AA196628 AA262164 AA327700 AA393236 AA458772 AA524308 AA589844 AA655380 AA720916 AA786452 AA851988 AA917524 AA983060 AA24 Y24 AF65556 AF131092 AF196628 AF262164 AF327700 AF393236 AF458772 AF524308 AF589844 AF655380 AF720916 AF786452 AF851988 AF917524 AF983060 AH65556 AH131092 AH196628 AH262164 AH327700 AH393236 AH458772 AH524308 AH589844 AH655380 AH720916 AH786452 AH851988 AH917524 AH983060 AH24 AF24 AM65556 AM131092 AM196628 AM262164 AM327700 AM393236 AM458772 AM524308 AM589844 AM655380 AM720916 AM786452 AM851988 AM917524 AM983060 AO65556 AO131092 AO196628 AO262164 AO327700 AO393236 AO458772 AO524308 AO589844 AO655380 AO720916 AO786452 AO851988 AO917524 AO983060 AO24 AM24 AT65556 AT131092 AT196628 AT262164 AT327700 AT393236 AT458772 AT524308 AT589844 AT655380 AT720916 AT786452 AT851988 AT917524 AT983060 AV65556 AV131092 AV196628 AV262164 AV327700 AV393236 AV458772 AV524308 AV589844 AV655380 AV720916 AV786452 AV851988 AV917524 AV983060 AV24 AT24"/>
    <dataValidation allowBlank="1" showInputMessage="1" showErrorMessage="1" prompt="Для выбора выполните двойной щелчок левой клавиши мыши по соответствующей ячейке." sqref="S65556 S131092 S196628 S262164 S327700 S393236 S458772 S524308 S589844 S655380 S720916 S786452 S851988 S917524 S983060 U655380 U720916 U786452 U851988 U917524 U983060 U65556 U131092 U458772 U196628 U262164 U327700 U393236 U24 U524308 S24 U589844 Z65556 Z131092 Z196628 Z262164 Z327700 Z393236 Z458772 Z524308 Z589844 Z655380 Z720916 Z786452 Z851988 Z917524 Z983060 AB720916 AB786452 AB851988 AB917524 AB983060 AB65556 AB131092 AB458772 AB196628 AB262164 AB327700 AB393236 AB589844 AB524308 AB24 Z24 AB655380 AG65556 AG131092 AG196628 AG262164 AG327700 AG393236 AG458772 AG524308 AG589844 AG655380 AG720916 AG786452 AG851988 AG917524 AG983060 AI720916 AI786452 AI851988 AI917524 AI983060 AI65556 AI131092 AI458772 AI196628 AI262164 AI327700 AI393236 AI589844 AI524308 AI24 AG24 AI655380 AN65556 AN131092 AN196628 AN262164 AN327700 AN393236 AN458772 AN524308 AN589844 AN655380 AN720916 AN786452 AN851988 AN917524 AN983060 AP720916 AP786452 AP851988 AP917524 AP983060 AP65556 AP131092 AP458772 AP196628 AP262164 AP327700 AP393236 AP589844 AP524308 AP24 AN24 AP655380 AU65556 AU131092 AU196628 AU262164 AU327700 AU393236 AU458772 AU524308 AU589844 AU655380 AU720916 AU786452 AU851988 AU917524 AU983060 AW655380 AW720916 AW786452 AW851988 AW917524 AW983060 AW65556 AW131092 AW458772 AW196628 AW262164 AW327700 AW393236 AW589844 AW524308 AW24 AU24"/>
    <dataValidation type="list" allowBlank="1" showInputMessage="1" showErrorMessage="1" errorTitle="Ошибка" error="Выберите значение из списка" prompt="Выберите значение из списка" sqref="O23:AX23">
      <formula1>kind_of_cons</formula1>
    </dataValidation>
    <dataValidation type="decimal" allowBlank="1" showErrorMessage="1" errorTitle="Ошибка" error="Допускается ввод только действительных чисел!" sqref="O24 V24 AC24 AJ24 AQ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7" t="s">
        <v>470</v>
      </c>
      <c r="G2" s="1278"/>
      <c r="H2" s="1279"/>
      <c r="I2" s="407"/>
    </row>
    <row r="3" spans="1:20" ht="3" customHeight="1"/>
    <row r="4" spans="1:20" s="182" customFormat="1" ht="11.25">
      <c r="A4" s="206"/>
      <c r="B4" s="206"/>
      <c r="C4" s="206"/>
      <c r="D4" s="206"/>
      <c r="F4" s="1229" t="s">
        <v>445</v>
      </c>
      <c r="G4" s="1229"/>
      <c r="H4" s="1229"/>
      <c r="I4" s="128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11.05.2023</v>
      </c>
      <c r="I7" s="188" t="s">
        <v>472</v>
      </c>
      <c r="J7" s="312"/>
      <c r="K7" s="206"/>
      <c r="L7" s="206"/>
      <c r="M7" s="206"/>
      <c r="N7" s="206"/>
      <c r="O7" s="206"/>
      <c r="P7" s="206"/>
      <c r="Q7" s="206"/>
      <c r="R7" s="206"/>
      <c r="S7" s="206"/>
      <c r="T7" s="206"/>
    </row>
    <row r="8" spans="1:20" s="182" customFormat="1" ht="45">
      <c r="A8" s="1281">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1"/>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1"/>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1"/>
      <c r="B11" s="1281">
        <v>1</v>
      </c>
      <c r="C11" s="321"/>
      <c r="D11" s="321"/>
      <c r="F11" s="313" t="str">
        <f>"4."&amp;mergeValue(A11) &amp;"."&amp;mergeValue(B11)</f>
        <v>4.1.1</v>
      </c>
      <c r="G11" s="304" t="s">
        <v>570</v>
      </c>
      <c r="H11" s="297" t="str">
        <f>IF(region_name="","",region_name)</f>
        <v>Ярославская область</v>
      </c>
      <c r="I11" s="188" t="s">
        <v>478</v>
      </c>
      <c r="J11" s="312"/>
      <c r="K11" s="206"/>
      <c r="L11" s="206"/>
      <c r="M11" s="206"/>
      <c r="N11" s="206"/>
      <c r="O11" s="206"/>
      <c r="P11" s="206"/>
      <c r="Q11" s="206"/>
      <c r="R11" s="206"/>
      <c r="S11" s="206"/>
      <c r="T11" s="206"/>
    </row>
    <row r="12" spans="1:20" s="182" customFormat="1" ht="22.5">
      <c r="A12" s="1281"/>
      <c r="B12" s="1281"/>
      <c r="C12" s="1281">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1"/>
      <c r="B13" s="1281"/>
      <c r="C13" s="1281"/>
      <c r="D13" s="321">
        <v>1</v>
      </c>
      <c r="F13" s="313" t="str">
        <f>"4."&amp;mergeValue(A13) &amp;"."&amp;mergeValue(B13)&amp;"."&amp;mergeValue(C13)&amp;"."&amp;mergeValue(D13)</f>
        <v>4.1.1.1.1</v>
      </c>
      <c r="G13" s="392" t="s">
        <v>477</v>
      </c>
      <c r="H13" s="297"/>
      <c r="I13" s="1319" t="s">
        <v>569</v>
      </c>
      <c r="J13" s="312"/>
      <c r="K13" s="206"/>
      <c r="L13" s="206"/>
      <c r="M13" s="206"/>
      <c r="N13" s="206"/>
      <c r="O13" s="206"/>
      <c r="P13" s="206"/>
      <c r="Q13" s="206"/>
      <c r="R13" s="206"/>
      <c r="S13" s="206"/>
      <c r="T13" s="206"/>
    </row>
    <row r="14" spans="1:20" s="182" customFormat="1" ht="18.75">
      <c r="A14" s="1281"/>
      <c r="B14" s="1281"/>
      <c r="C14" s="1281"/>
      <c r="D14" s="321"/>
      <c r="F14" s="315"/>
      <c r="G14" s="143" t="s">
        <v>4</v>
      </c>
      <c r="H14" s="320"/>
      <c r="I14" s="1319"/>
      <c r="J14" s="312"/>
      <c r="K14" s="206"/>
      <c r="L14" s="206"/>
      <c r="M14" s="206"/>
      <c r="N14" s="206"/>
      <c r="O14" s="206"/>
      <c r="P14" s="206"/>
      <c r="Q14" s="206"/>
      <c r="R14" s="206"/>
      <c r="S14" s="206"/>
      <c r="T14" s="206"/>
    </row>
    <row r="15" spans="1:20" s="182" customFormat="1" ht="18.75">
      <c r="A15" s="1281"/>
      <c r="B15" s="1281"/>
      <c r="C15" s="321"/>
      <c r="D15" s="321"/>
      <c r="F15" s="393"/>
      <c r="G15" s="187" t="s">
        <v>401</v>
      </c>
      <c r="H15" s="394"/>
      <c r="I15" s="395"/>
      <c r="J15" s="312"/>
      <c r="K15" s="206"/>
      <c r="L15" s="206"/>
      <c r="M15" s="206"/>
      <c r="N15" s="206"/>
      <c r="O15" s="206"/>
      <c r="P15" s="206"/>
      <c r="Q15" s="206"/>
      <c r="R15" s="206"/>
      <c r="S15" s="206"/>
      <c r="T15" s="206"/>
    </row>
    <row r="16" spans="1:20" s="182" customFormat="1" ht="18.75">
      <c r="A16" s="128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6" t="s">
        <v>571</v>
      </c>
      <c r="H19" s="127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822</vt:i4>
      </vt:variant>
    </vt:vector>
  </HeadingPairs>
  <TitlesOfParts>
    <vt:vector size="834" baseType="lpstr">
      <vt:lpstr>Инструкция</vt:lpstr>
      <vt:lpstr>Титульный</vt:lpstr>
      <vt:lpstr>Территории</vt:lpstr>
      <vt:lpstr>Перечень тарифов</vt:lpstr>
      <vt:lpstr>Форма 1.0.1 | Т-ТЭ | &gt;=25МВт</vt:lpstr>
      <vt:lpstr>Форма 4.10.2 | Т-ТЭ | &gt;=25МВт</vt:lpstr>
      <vt:lpstr>Форма 1.0.1 | Форма 4.9</vt:lpstr>
      <vt:lpstr>Форма 4.9</vt:lpstr>
      <vt:lpstr>Форма 1.0.1 | Форма 4.10.1</vt:lpstr>
      <vt:lpstr>Форма 4.10.1</vt:lpstr>
      <vt:lpstr>Комментарии</vt:lpstr>
      <vt:lpstr>Проверка</vt:lpstr>
      <vt:lpstr>activity</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add_CT_10</vt:lpstr>
      <vt:lpstr>add_CT_13</vt:lpstr>
      <vt:lpstr>add_CT_2</vt:lpstr>
      <vt:lpstr>add_CT_3</vt:lpstr>
      <vt:lpstr>add_CT_3_i</vt:lpstr>
      <vt:lpstr>add_CT_4</vt:lpstr>
      <vt:lpstr>add_CT_5</vt:lpstr>
      <vt:lpstr>add_CT_6</vt:lpstr>
      <vt:lpstr>add_CT_7</vt:lpstr>
      <vt:lpstr>add_CT_8</vt:lpstr>
      <vt:lpstr>add_CT_9</vt:lpstr>
      <vt:lpstr>add_MO_10</vt:lpstr>
      <vt:lpstr>add_MO_13</vt:lpstr>
      <vt:lpstr>add_MO_2</vt:lpstr>
      <vt:lpstr>add_MO_3</vt:lpstr>
      <vt:lpstr>add_MO_3_i</vt:lpstr>
      <vt:lpstr>add_MO_4</vt:lpstr>
      <vt:lpstr>add_MO_5</vt:lpstr>
      <vt:lpstr>add_MO_6</vt:lpstr>
      <vt:lpstr>add_MO_7</vt:lpstr>
      <vt:lpstr>add_MO_8</vt:lpstr>
      <vt:lpstr>add_MO_9</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add_Rate_10</vt:lpstr>
      <vt:lpstr>add_Rate_13</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add_Warm_10</vt:lpstr>
      <vt:lpstr>add_Warm_13</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Инженер</cp:lastModifiedBy>
  <cp:lastPrinted>2013-08-29T08:11:20Z</cp:lastPrinted>
  <dcterms:created xsi:type="dcterms:W3CDTF">2004-05-21T07:18:45Z</dcterms:created>
  <dcterms:modified xsi:type="dcterms:W3CDTF">2023-05-11T12:44:38Z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